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Ante\Documents\Dokumenti\00-Računovodstvo\Izvještaji o izvršenju fin. plana\2023-12\"/>
    </mc:Choice>
  </mc:AlternateContent>
  <xr:revisionPtr revIDLastSave="0" documentId="13_ncr:1_{127B582F-8C04-4867-97A5-99705487A4A9}" xr6:coauthVersionLast="36" xr6:coauthVersionMax="37" xr10:uidLastSave="{00000000-0000-0000-0000-000000000000}"/>
  <bookViews>
    <workbookView xWindow="0" yWindow="0" windowWidth="13605" windowHeight="11040" xr2:uid="{00000000-000D-0000-FFFF-FFFF00000000}"/>
  </bookViews>
  <sheets>
    <sheet name="Sažetak" sheetId="3" r:id="rId1"/>
    <sheet name="Prihodi i rashodi po ekonomskoj" sheetId="11" r:id="rId2"/>
    <sheet name="Prihodi i rashodi prema izvoru" sheetId="16" r:id="rId3"/>
    <sheet name="Rashodi prema funkcijskoj klasi" sheetId="14" r:id="rId4"/>
    <sheet name="Račun financiranja" sheetId="15" r:id="rId5"/>
    <sheet name="Prihodi po izvorima" sheetId="12" r:id="rId6"/>
    <sheet name="Rashodi po izvorima" sheetId="13" r:id="rId7"/>
  </sheets>
  <calcPr calcId="191029"/>
</workbook>
</file>

<file path=xl/calcChain.xml><?xml version="1.0" encoding="utf-8"?>
<calcChain xmlns="http://schemas.openxmlformats.org/spreadsheetml/2006/main">
  <c r="E41" i="16" l="1"/>
  <c r="C41" i="16"/>
  <c r="E36" i="16"/>
  <c r="C36" i="16"/>
  <c r="E32" i="16"/>
  <c r="C32" i="16"/>
  <c r="E29" i="16"/>
  <c r="C29" i="16"/>
  <c r="E26" i="16"/>
  <c r="C26" i="16"/>
  <c r="E18" i="16"/>
  <c r="C18" i="16"/>
  <c r="E8" i="16"/>
  <c r="C8" i="16"/>
  <c r="E42" i="13" l="1"/>
  <c r="C112" i="13"/>
  <c r="E109" i="13"/>
  <c r="C107" i="13"/>
  <c r="C106" i="13" s="1"/>
  <c r="E120" i="13"/>
  <c r="E119" i="13" s="1"/>
  <c r="E118" i="13" s="1"/>
  <c r="E117" i="13" s="1"/>
  <c r="E116" i="13" s="1"/>
  <c r="F99" i="13"/>
  <c r="E98" i="13"/>
  <c r="E97" i="13" s="1"/>
  <c r="C98" i="13"/>
  <c r="C97" i="13" s="1"/>
  <c r="E95" i="13"/>
  <c r="C95" i="13"/>
  <c r="C75" i="13"/>
  <c r="E81" i="13"/>
  <c r="E79" i="13"/>
  <c r="E77" i="13"/>
  <c r="F93" i="13"/>
  <c r="F73" i="13"/>
  <c r="E72" i="13"/>
  <c r="E71" i="13" s="1"/>
  <c r="C72" i="13"/>
  <c r="C71" i="13" s="1"/>
  <c r="E47" i="13"/>
  <c r="E46" i="13" s="1"/>
  <c r="E51" i="13"/>
  <c r="E57" i="13"/>
  <c r="E63" i="13"/>
  <c r="E38" i="13"/>
  <c r="E37" i="13" s="1"/>
  <c r="C24" i="13"/>
  <c r="E26" i="12"/>
  <c r="E23" i="12"/>
  <c r="E22" i="12" s="1"/>
  <c r="E21" i="12" s="1"/>
  <c r="C21" i="12"/>
  <c r="E18" i="12"/>
  <c r="C18" i="12"/>
  <c r="E15" i="12"/>
  <c r="E14" i="12" s="1"/>
  <c r="E13" i="12" s="1"/>
  <c r="C13" i="12"/>
  <c r="E10" i="12"/>
  <c r="E9" i="12" s="1"/>
  <c r="C10" i="12"/>
  <c r="E11" i="14"/>
  <c r="B11" i="14"/>
  <c r="E12" i="14"/>
  <c r="C12" i="14"/>
  <c r="C11" i="14" s="1"/>
  <c r="B12" i="14"/>
  <c r="G9" i="16"/>
  <c r="G12" i="16"/>
  <c r="G15" i="16"/>
  <c r="G16" i="16"/>
  <c r="G19" i="16"/>
  <c r="G22" i="16"/>
  <c r="F9" i="16"/>
  <c r="F12" i="16"/>
  <c r="F15" i="16"/>
  <c r="F16" i="16"/>
  <c r="F19" i="16"/>
  <c r="F22" i="16"/>
  <c r="B21" i="16"/>
  <c r="B18" i="16"/>
  <c r="B14" i="16"/>
  <c r="B11" i="16"/>
  <c r="B8" i="16"/>
  <c r="F8" i="16" s="1"/>
  <c r="G30" i="16"/>
  <c r="G33" i="16"/>
  <c r="G34" i="16"/>
  <c r="G38" i="16"/>
  <c r="G39" i="16"/>
  <c r="G42" i="16"/>
  <c r="F33" i="16"/>
  <c r="F34" i="16"/>
  <c r="F37" i="16"/>
  <c r="F38" i="16"/>
  <c r="F39" i="16"/>
  <c r="F42" i="16"/>
  <c r="G27" i="16"/>
  <c r="F27" i="16"/>
  <c r="B36" i="16"/>
  <c r="B41" i="16"/>
  <c r="F41" i="16" s="1"/>
  <c r="B32" i="16"/>
  <c r="B26" i="16"/>
  <c r="N110" i="11"/>
  <c r="K94" i="11"/>
  <c r="M45" i="11"/>
  <c r="M14" i="11"/>
  <c r="O24" i="11"/>
  <c r="N24" i="11"/>
  <c r="M23" i="11"/>
  <c r="M22" i="11" s="1"/>
  <c r="K23" i="11"/>
  <c r="K22" i="11" s="1"/>
  <c r="J23" i="11"/>
  <c r="J22" i="11" s="1"/>
  <c r="M19" i="11"/>
  <c r="M17" i="11" s="1"/>
  <c r="K19" i="11"/>
  <c r="K17" i="11" s="1"/>
  <c r="J19" i="11"/>
  <c r="J17" i="11" s="1"/>
  <c r="O11" i="11"/>
  <c r="N11" i="11"/>
  <c r="K14" i="11"/>
  <c r="K13" i="11" s="1"/>
  <c r="J14" i="11"/>
  <c r="C42" i="13"/>
  <c r="E22" i="13"/>
  <c r="E21" i="13" s="1"/>
  <c r="E26" i="13"/>
  <c r="E25" i="13" s="1"/>
  <c r="E24" i="13" s="1"/>
  <c r="G32" i="16"/>
  <c r="G26" i="16"/>
  <c r="E21" i="16"/>
  <c r="F18" i="16"/>
  <c r="E14" i="16"/>
  <c r="E11" i="16"/>
  <c r="C21" i="16"/>
  <c r="C14" i="16"/>
  <c r="C11" i="16"/>
  <c r="G29" i="3"/>
  <c r="F29" i="3"/>
  <c r="C28" i="3"/>
  <c r="E28" i="3"/>
  <c r="B28" i="3"/>
  <c r="F21" i="16" l="1"/>
  <c r="F36" i="16"/>
  <c r="F11" i="16"/>
  <c r="G36" i="16"/>
  <c r="B24" i="16"/>
  <c r="G29" i="16"/>
  <c r="F14" i="16"/>
  <c r="G41" i="16"/>
  <c r="B6" i="16"/>
  <c r="G21" i="16"/>
  <c r="G14" i="16"/>
  <c r="G8" i="16"/>
  <c r="G18" i="16"/>
  <c r="F26" i="16"/>
  <c r="F32" i="16"/>
  <c r="G11" i="16"/>
  <c r="E76" i="13"/>
  <c r="F98" i="13"/>
  <c r="F97" i="13"/>
  <c r="F71" i="13"/>
  <c r="F72" i="13"/>
  <c r="C6" i="16"/>
  <c r="N17" i="11"/>
  <c r="O17" i="11"/>
  <c r="O22" i="11"/>
  <c r="N23" i="11"/>
  <c r="O23" i="11"/>
  <c r="N22" i="11"/>
  <c r="E24" i="16"/>
  <c r="F24" i="13"/>
  <c r="F25" i="13"/>
  <c r="C24" i="16"/>
  <c r="E6" i="16"/>
  <c r="J90" i="11"/>
  <c r="E14" i="13" l="1"/>
  <c r="E16" i="13"/>
  <c r="K31" i="11" l="1"/>
  <c r="M51" i="11"/>
  <c r="N83" i="11"/>
  <c r="N87" i="11"/>
  <c r="N104" i="11"/>
  <c r="M86" i="11"/>
  <c r="O85" i="11" s="1"/>
  <c r="J86" i="11"/>
  <c r="J85" i="11" s="1"/>
  <c r="M80" i="11"/>
  <c r="M79" i="11" s="1"/>
  <c r="O15" i="11"/>
  <c r="N15" i="11"/>
  <c r="N72" i="11"/>
  <c r="N74" i="11"/>
  <c r="N75" i="11"/>
  <c r="N77" i="11"/>
  <c r="N60" i="11"/>
  <c r="N61" i="11"/>
  <c r="N62" i="11"/>
  <c r="N63" i="11"/>
  <c r="N65" i="11"/>
  <c r="N66" i="11"/>
  <c r="N67" i="11"/>
  <c r="N68" i="11"/>
  <c r="O20" i="11"/>
  <c r="N20" i="11"/>
  <c r="O28" i="11"/>
  <c r="N48" i="11"/>
  <c r="M90" i="11"/>
  <c r="O89" i="11" s="1"/>
  <c r="J89" i="11"/>
  <c r="J80" i="11"/>
  <c r="N81" i="11"/>
  <c r="M27" i="11"/>
  <c r="M26" i="11" s="1"/>
  <c r="K27" i="11"/>
  <c r="B15" i="3"/>
  <c r="B18" i="3"/>
  <c r="B19" i="3" s="1"/>
  <c r="C15" i="3"/>
  <c r="N86" i="11" l="1"/>
  <c r="N85" i="11"/>
  <c r="O27" i="11"/>
  <c r="O19" i="11"/>
  <c r="C102" i="13"/>
  <c r="E85" i="13"/>
  <c r="C45" i="13"/>
  <c r="C44" i="13" s="1"/>
  <c r="E69" i="13"/>
  <c r="E87" i="13"/>
  <c r="E13" i="13"/>
  <c r="E12" i="13" s="1"/>
  <c r="C74" i="13"/>
  <c r="E32" i="13"/>
  <c r="E31" i="13" s="1"/>
  <c r="E30" i="13" s="1"/>
  <c r="C30" i="13"/>
  <c r="C29" i="13" s="1"/>
  <c r="C28" i="13" s="1"/>
  <c r="C20" i="13"/>
  <c r="N19" i="11"/>
  <c r="E114" i="13"/>
  <c r="E104" i="13"/>
  <c r="E103" i="13" s="1"/>
  <c r="E84" i="13" l="1"/>
  <c r="E68" i="13"/>
  <c r="F30" i="13"/>
  <c r="E29" i="13"/>
  <c r="F29" i="13" s="1"/>
  <c r="C19" i="13"/>
  <c r="C18" i="13" s="1"/>
  <c r="F31" i="13"/>
  <c r="F13" i="13"/>
  <c r="F43" i="13"/>
  <c r="F103" i="13"/>
  <c r="E20" i="13"/>
  <c r="E113" i="13"/>
  <c r="F113" i="13" s="1"/>
  <c r="E102" i="13"/>
  <c r="F102" i="13" s="1"/>
  <c r="C18" i="3"/>
  <c r="G11" i="14"/>
  <c r="F11" i="14"/>
  <c r="F68" i="13" l="1"/>
  <c r="E45" i="13"/>
  <c r="E44" i="13" s="1"/>
  <c r="F119" i="13"/>
  <c r="C118" i="13"/>
  <c r="E28" i="13"/>
  <c r="F28" i="13" s="1"/>
  <c r="E19" i="13"/>
  <c r="F19" i="13" s="1"/>
  <c r="F46" i="13"/>
  <c r="E112" i="13"/>
  <c r="F112" i="13" s="1"/>
  <c r="C117" i="13" l="1"/>
  <c r="F118" i="13"/>
  <c r="F44" i="13"/>
  <c r="F45" i="13"/>
  <c r="E18" i="13"/>
  <c r="F18" i="13" l="1"/>
  <c r="C116" i="13"/>
  <c r="F116" i="13" s="1"/>
  <c r="F117" i="13"/>
  <c r="F37" i="13"/>
  <c r="C36" i="13"/>
  <c r="C35" i="13" l="1"/>
  <c r="C34" i="13" s="1"/>
  <c r="E36" i="13"/>
  <c r="F36" i="13" s="1"/>
  <c r="G13" i="14"/>
  <c r="G14" i="14"/>
  <c r="F14" i="14"/>
  <c r="E35" i="13" l="1"/>
  <c r="F35" i="13" s="1"/>
  <c r="F13" i="14"/>
  <c r="F12" i="14"/>
  <c r="E34" i="13" l="1"/>
  <c r="F34" i="13" s="1"/>
  <c r="G12" i="14"/>
  <c r="E18" i="3"/>
  <c r="F96" i="13" l="1"/>
  <c r="C19" i="3"/>
  <c r="C12" i="13"/>
  <c r="F12" i="13" s="1"/>
  <c r="C111" i="13"/>
  <c r="C101" i="13"/>
  <c r="E91" i="13"/>
  <c r="C100" i="13" l="1"/>
  <c r="E90" i="13"/>
  <c r="E75" i="13" s="1"/>
  <c r="C11" i="13"/>
  <c r="C10" i="13" s="1"/>
  <c r="C9" i="13" s="1"/>
  <c r="C94" i="13"/>
  <c r="C41" i="13" s="1"/>
  <c r="F84" i="13"/>
  <c r="F76" i="13"/>
  <c r="C40" i="13" l="1"/>
  <c r="E111" i="13"/>
  <c r="F111" i="13" s="1"/>
  <c r="F95" i="13"/>
  <c r="C8" i="13" l="1"/>
  <c r="F75" i="13"/>
  <c r="E101" i="13"/>
  <c r="F101" i="13" s="1"/>
  <c r="E74" i="13"/>
  <c r="F74" i="13" s="1"/>
  <c r="E94" i="13"/>
  <c r="F94" i="13" s="1"/>
  <c r="E11" i="13"/>
  <c r="F11" i="13" s="1"/>
  <c r="E10" i="13" l="1"/>
  <c r="E9" i="13" s="1"/>
  <c r="E108" i="13"/>
  <c r="F108" i="13" s="1"/>
  <c r="F10" i="13" l="1"/>
  <c r="E107" i="13"/>
  <c r="C26" i="12"/>
  <c r="C25" i="12" s="1"/>
  <c r="C20" i="12"/>
  <c r="C17" i="12"/>
  <c r="C12" i="12"/>
  <c r="F107" i="13" l="1"/>
  <c r="E106" i="13"/>
  <c r="F22" i="12"/>
  <c r="C9" i="12"/>
  <c r="C8" i="12" s="1"/>
  <c r="F11" i="12"/>
  <c r="F19" i="12"/>
  <c r="F27" i="12"/>
  <c r="E100" i="13" l="1"/>
  <c r="F100" i="13" s="1"/>
  <c r="F106" i="13"/>
  <c r="E12" i="12"/>
  <c r="F42" i="13"/>
  <c r="E20" i="12"/>
  <c r="F20" i="12" s="1"/>
  <c r="F14" i="12"/>
  <c r="F12" i="12" l="1"/>
  <c r="F13" i="12"/>
  <c r="E41" i="13"/>
  <c r="F9" i="12"/>
  <c r="F21" i="12"/>
  <c r="F10" i="12"/>
  <c r="E17" i="12"/>
  <c r="F17" i="12" s="1"/>
  <c r="F18" i="12"/>
  <c r="F26" i="12"/>
  <c r="E25" i="12"/>
  <c r="F41" i="13" l="1"/>
  <c r="E40" i="13"/>
  <c r="E8" i="12"/>
  <c r="F8" i="12"/>
  <c r="F25" i="12"/>
  <c r="F40" i="13" l="1"/>
  <c r="K10" i="11"/>
  <c r="K9" i="11" s="1"/>
  <c r="J27" i="11"/>
  <c r="M103" i="11"/>
  <c r="J103" i="11"/>
  <c r="M70" i="11"/>
  <c r="J70" i="11"/>
  <c r="J45" i="11"/>
  <c r="M40" i="11"/>
  <c r="J40" i="11"/>
  <c r="M10" i="11"/>
  <c r="J10" i="11"/>
  <c r="J9" i="11" s="1"/>
  <c r="J7" i="11" s="1"/>
  <c r="J106" i="11" s="1"/>
  <c r="K26" i="11"/>
  <c r="J13" i="11"/>
  <c r="O14" i="11"/>
  <c r="N28" i="11"/>
  <c r="J34" i="11"/>
  <c r="M34" i="11"/>
  <c r="M33" i="11" s="1"/>
  <c r="N35" i="11"/>
  <c r="J37" i="11"/>
  <c r="M37" i="11"/>
  <c r="N38" i="11"/>
  <c r="N41" i="11"/>
  <c r="N46" i="11"/>
  <c r="N47" i="11"/>
  <c r="N49" i="11"/>
  <c r="J51" i="11"/>
  <c r="N52" i="11"/>
  <c r="N53" i="11"/>
  <c r="N54" i="11"/>
  <c r="N56" i="11"/>
  <c r="J59" i="11"/>
  <c r="M59" i="11"/>
  <c r="J79" i="11"/>
  <c r="J99" i="11"/>
  <c r="M99" i="11"/>
  <c r="M96" i="11" s="1"/>
  <c r="K7" i="11" l="1"/>
  <c r="K106" i="11" s="1"/>
  <c r="M44" i="11"/>
  <c r="J44" i="11"/>
  <c r="N10" i="11"/>
  <c r="M9" i="11"/>
  <c r="N103" i="11"/>
  <c r="J96" i="11"/>
  <c r="O79" i="11"/>
  <c r="O10" i="11"/>
  <c r="N27" i="11"/>
  <c r="N37" i="11"/>
  <c r="N14" i="11"/>
  <c r="N70" i="11"/>
  <c r="N51" i="11"/>
  <c r="O26" i="11"/>
  <c r="N40" i="11"/>
  <c r="N34" i="11"/>
  <c r="N59" i="11"/>
  <c r="N80" i="11"/>
  <c r="N79" i="11"/>
  <c r="N45" i="11"/>
  <c r="M13" i="11"/>
  <c r="O13" i="11" s="1"/>
  <c r="J33" i="11"/>
  <c r="E15" i="3"/>
  <c r="F14" i="3"/>
  <c r="J31" i="11" l="1"/>
  <c r="M7" i="11"/>
  <c r="M106" i="11" s="1"/>
  <c r="M31" i="11"/>
  <c r="N31" i="11" s="1"/>
  <c r="M94" i="11"/>
  <c r="O96" i="11"/>
  <c r="N96" i="11"/>
  <c r="K30" i="11"/>
  <c r="K108" i="11" s="1"/>
  <c r="K107" i="11" s="1"/>
  <c r="O33" i="11"/>
  <c r="O44" i="11"/>
  <c r="N26" i="11"/>
  <c r="O9" i="11"/>
  <c r="J94" i="11"/>
  <c r="N44" i="11"/>
  <c r="N13" i="11"/>
  <c r="N9" i="11"/>
  <c r="N33" i="11"/>
  <c r="G14" i="3"/>
  <c r="G18" i="3"/>
  <c r="G17" i="3"/>
  <c r="G16" i="3"/>
  <c r="F17" i="3"/>
  <c r="F16" i="3"/>
  <c r="O106" i="11" l="1"/>
  <c r="N106" i="11"/>
  <c r="N7" i="11"/>
  <c r="O7" i="11"/>
  <c r="N94" i="11"/>
  <c r="O94" i="11"/>
  <c r="M30" i="11"/>
  <c r="J30" i="11"/>
  <c r="O31" i="11"/>
  <c r="F18" i="3"/>
  <c r="G15" i="3"/>
  <c r="O30" i="11" l="1"/>
  <c r="M108" i="11"/>
  <c r="N30" i="11"/>
  <c r="J108" i="11"/>
  <c r="F15" i="3"/>
  <c r="E19" i="3"/>
  <c r="E30" i="3" s="1"/>
  <c r="F30" i="3" s="1"/>
  <c r="O108" i="11" l="1"/>
  <c r="M107" i="11"/>
  <c r="O107" i="11" s="1"/>
  <c r="N108" i="11"/>
  <c r="J107" i="11"/>
  <c r="N107" i="11" s="1"/>
  <c r="E8" i="13" l="1"/>
  <c r="F8" i="13" l="1"/>
  <c r="F9" i="13"/>
</calcChain>
</file>

<file path=xl/sharedStrings.xml><?xml version="1.0" encoding="utf-8"?>
<sst xmlns="http://schemas.openxmlformats.org/spreadsheetml/2006/main" count="377" uniqueCount="249">
  <si>
    <t>6 Prihodi poslovanja</t>
  </si>
  <si>
    <t>3 Rashodi poslovanja</t>
  </si>
  <si>
    <t>4 Rashodi za nabavu nefinancijske imovine</t>
  </si>
  <si>
    <t>Razlika - višak/manjak</t>
  </si>
  <si>
    <t xml:space="preserve"> PRIHODI UKUPNO</t>
  </si>
  <si>
    <t>RASHODI UKUPNO</t>
  </si>
  <si>
    <t xml:space="preserve">I. OPĆI DIO  </t>
  </si>
  <si>
    <t>Rashodi poslovanja</t>
  </si>
  <si>
    <t>Materijalni rashodi</t>
  </si>
  <si>
    <t>Rashodi za materijal i energiju</t>
  </si>
  <si>
    <t>Sitni inventar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</si>
  <si>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</si>
  <si>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</si>
  <si>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</si>
  <si>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</si>
  <si>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</si>
  <si>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</si>
  <si>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zaposlene</t>
  </si>
  <si>
    <t>Plaće za zaposlene</t>
  </si>
  <si>
    <t>Ostali rashodi za zaposlene</t>
  </si>
  <si>
    <t>Doprinosi na plaće</t>
  </si>
  <si>
    <t>Doprinosi za obvezno zdravstveno osiguranje</t>
  </si>
  <si>
    <t>Naknade za prijevoz na posao i s posla</t>
  </si>
  <si>
    <t>Troškovi sudskih postupaka</t>
  </si>
  <si>
    <t>Knjige</t>
  </si>
  <si>
    <t xml:space="preserve">I OPĆI DIO </t>
  </si>
  <si>
    <t>PRIHODI POSLOVANJA</t>
  </si>
  <si>
    <t>POMOĆI OD INOZEMSTVA I OD SUBJEKATA UNUTAR OPĆEG PRORAČUNA</t>
  </si>
  <si>
    <t>PRIHODI OD IMOVINE</t>
  </si>
  <si>
    <t>Prihodi od financisjke imenovine</t>
  </si>
  <si>
    <t>Kamate na oročena sredstva</t>
  </si>
  <si>
    <t>PRIHODI OD PRODAJE PROIZVODA I ROBE TE PRUŽENIH USLUGA I PRIHODI OD DONACIJA</t>
  </si>
  <si>
    <t>Donacije od pravnih i fizičkih osoba izvan općeg proračuna</t>
  </si>
  <si>
    <t>Prihodi za financiranje rashoda poslovanja</t>
  </si>
  <si>
    <t>RASHODI POSLOVANJA</t>
  </si>
  <si>
    <t xml:space="preserve"> </t>
  </si>
  <si>
    <t xml:space="preserve">RASHODI  ZA  ZAPOSLENE                                               </t>
  </si>
  <si>
    <t>Plaće (Bruto)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</si>
  <si>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</si>
  <si>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</si>
  <si>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</si>
  <si>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</si>
  <si>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</si>
  <si>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 xml:space="preserve">Naknade troškova zaposlenima                                                    </t>
  </si>
  <si>
    <t xml:space="preserve">Službena putovanja                                                                      </t>
  </si>
  <si>
    <t xml:space="preserve">Stručno usavršavanje zaposlenika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</si>
  <si>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</si>
  <si>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</si>
  <si>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</si>
  <si>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</si>
  <si>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</si>
  <si>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</si>
  <si>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 xml:space="preserve">Rashodi za usluge                                                                    </t>
  </si>
  <si>
    <t xml:space="preserve">Usluge tekućeg i investicijskog održavanja                                       </t>
  </si>
  <si>
    <t>Usluge promidžbe i informiranja</t>
  </si>
  <si>
    <t xml:space="preserve">Komunalne usluge                                                                          </t>
  </si>
  <si>
    <t>Zakupnine i najamnine</t>
  </si>
  <si>
    <t xml:space="preserve">Zdravstvene  usluge                                                       </t>
  </si>
  <si>
    <t xml:space="preserve">Intelektualne i osobne usluge                                                         </t>
  </si>
  <si>
    <t>Računalne usluge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</si>
  <si>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</si>
  <si>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</si>
  <si>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Članarine</t>
  </si>
  <si>
    <t>Pristojbe i naknade</t>
  </si>
  <si>
    <t xml:space="preserve">FINANCIJSKI  RASHODI                                                       </t>
  </si>
  <si>
    <t xml:space="preserve">Bankarske usluge i usluge platnog prometa                                  </t>
  </si>
  <si>
    <t>Zatezne kamate</t>
  </si>
  <si>
    <t>RASHODI ZA NABAVU NEFINANCIJSKE IMOVINE</t>
  </si>
  <si>
    <t>RASHODI ZA NABAVU PROIZVEDENE DUGOTRAJNE IMOVINE</t>
  </si>
  <si>
    <t xml:space="preserve">Uredska oprema i namještaj </t>
  </si>
  <si>
    <t>Uređaji, strojevi i oprema za ostale namjene</t>
  </si>
  <si>
    <t>Pomoći proračunskim korisnicima iz proračuna koji im nije nadležan</t>
  </si>
  <si>
    <t>Tekuće pomoći proračunskim korisnicima iz proračuna koji im nije nadležan</t>
  </si>
  <si>
    <t>Tekuće donacije</t>
  </si>
  <si>
    <t xml:space="preserve">Doprinos za obvezno osiguranje u slučaju nezaposlenosti                                                 </t>
  </si>
  <si>
    <t>Naknade za rad predstavničkih i izvršnih tijela, povjerenstava i slično</t>
  </si>
  <si>
    <t>Knjige, umjetnička djela i ostale izložbene vrijednosti</t>
  </si>
  <si>
    <t>Građevinski objekti</t>
  </si>
  <si>
    <t>Brojčana oznaka, naziv računa prihoda i izvora financiranja</t>
  </si>
  <si>
    <t>PRIHODI UKUPNO</t>
  </si>
  <si>
    <t xml:space="preserve"> IZVOR 3.2.1 - VLASTITI PRIHODI PK</t>
  </si>
  <si>
    <t>Prihodi poslovanja</t>
  </si>
  <si>
    <t>Prihodi od imovine</t>
  </si>
  <si>
    <t>IZVOR 4.4.1- PRIHODI ZA POSEBNE NAMJENE-DECENTRALIZACIJA</t>
  </si>
  <si>
    <t>Prihodi iz nadležnog proračuna</t>
  </si>
  <si>
    <t>Prihodi iz nadležnog proračuna za finan. redov. djelatnosti</t>
  </si>
  <si>
    <t>Prihodi iz nadležnog proračuna za finan. rashoda poslov.</t>
  </si>
  <si>
    <t>IZVOR 4.8.1 - PRIHODI ZA POSEBNE NAMJENE PK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</si>
  <si>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</si>
  <si>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</si>
  <si>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</si>
  <si>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</si>
  <si>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 xml:space="preserve"> IZVOR 6.2.1 - DONACIJE PK</t>
  </si>
  <si>
    <t>Prihodi od donacija</t>
  </si>
  <si>
    <t>________________________</t>
  </si>
  <si>
    <t>Brojčana oznaka
Naziv programa, aktivnosti, projekta, racuna ekonomske
klasifikacije i izvora financiranja</t>
  </si>
  <si>
    <t>Plaće za redovan rad</t>
  </si>
  <si>
    <t>Naknada troškova zaposlenima</t>
  </si>
  <si>
    <t>Službena putovanja</t>
  </si>
  <si>
    <t>Uredski materijal i ostali materijalni rashodi</t>
  </si>
  <si>
    <t>Usluge telefona, pošte i prijevoza</t>
  </si>
  <si>
    <t>Usluge tekućeg i investicijskog održavanja</t>
  </si>
  <si>
    <t>Bankarske usluge i usluge platnog prometa</t>
  </si>
  <si>
    <t>IZVOR 4.4.1 - PRIHODI ZA POSEBNE NAMJENE - DECENTRALIZACIJA</t>
  </si>
  <si>
    <t>Stručno usavršavanje zaposlenika</t>
  </si>
  <si>
    <t>Energija</t>
  </si>
  <si>
    <t>Komunalne usluge</t>
  </si>
  <si>
    <t>Zdravstvene usluge</t>
  </si>
  <si>
    <t xml:space="preserve">IZVOR 5.4.1 - POMOĆI PK </t>
  </si>
  <si>
    <t>Doprinosi za zapošljavanje</t>
  </si>
  <si>
    <t xml:space="preserve">IZVOR 5.4.2 - POMOĆI PK - PRENESENA SREDSTVA </t>
  </si>
  <si>
    <t>Rashodi za nabavu nefinancijske imovine</t>
  </si>
  <si>
    <t>IZVOR 1.1.1- OPĆI PRIHODI I PRIMICI</t>
  </si>
  <si>
    <t>Predsjednik školskog odbora:</t>
  </si>
  <si>
    <t>INDEKS</t>
  </si>
  <si>
    <t>Razdjel 004 UPRAVNI ODJEL ZA PROSVJETU, KULTURU, TEHNIČKU KULTURU I SPORT</t>
  </si>
  <si>
    <t>RASHODI POSLOVANJA RAZRED 3+ RAZRED 4</t>
  </si>
  <si>
    <t xml:space="preserve">Zaključno izvještaj o izvršenju financijskog plana pokazuje da su sredstva utrošena u skladu s financijskim planom. </t>
  </si>
  <si>
    <t>OSTALI RASHODI</t>
  </si>
  <si>
    <t>I. OPĆI DIO</t>
  </si>
  <si>
    <t xml:space="preserve">A. RAČUN PRIHODA I RASHODA </t>
  </si>
  <si>
    <t>RASHODI PREMA FUNKCIJSKOJ KLASIFIKACIJI</t>
  </si>
  <si>
    <t>Indeks</t>
  </si>
  <si>
    <t>5=4/2*100</t>
  </si>
  <si>
    <t>6=4/3*100</t>
  </si>
  <si>
    <t xml:space="preserve">UKUPNO RASHODI </t>
  </si>
  <si>
    <t>09 Obrazovanje</t>
  </si>
  <si>
    <t>096 Dodatne usluge u obrazovanju</t>
  </si>
  <si>
    <t>Ostali rashodi</t>
  </si>
  <si>
    <t>Ostale tekuće donacije u naravi</t>
  </si>
  <si>
    <t>PROGRAM 4001: RAZVOJ ODGOJNO OBRAZOVNOG SUSTAVA</t>
  </si>
  <si>
    <t>POSEBNI DIO</t>
  </si>
  <si>
    <t>Razred</t>
  </si>
  <si>
    <t>Skupina</t>
  </si>
  <si>
    <t>Izvor</t>
  </si>
  <si>
    <t xml:space="preserve">Naziv </t>
  </si>
  <si>
    <t>Izvršenje prethodne godine</t>
  </si>
  <si>
    <t>Plan tekuće godine</t>
  </si>
  <si>
    <t xml:space="preserve">Izvršenje tekuće godine 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</si>
  <si>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</si>
  <si>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</si>
  <si>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</si>
  <si>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</si>
  <si>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</si>
  <si>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</si>
  <si>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</si>
  <si>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</si>
  <si>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</si>
  <si>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</si>
  <si>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</si>
  <si>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</si>
  <si>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Opći prihodi i primici</t>
  </si>
  <si>
    <t>RAČUN FINANCIRANJA</t>
  </si>
  <si>
    <t>Premije osiguranja</t>
  </si>
  <si>
    <t>Ostale naknade građanima i kučanstvima iz proračuna</t>
  </si>
  <si>
    <t>Naknade građanima i kučanstvima u naravi</t>
  </si>
  <si>
    <t>NAKNADE GRAĐANIMA I KUČ. NA TEMELJU OSIGURANJA I DR. NAKNADE</t>
  </si>
  <si>
    <t>Tekuće donacije u novcu</t>
  </si>
  <si>
    <t>091 osnovnoškolsko obrazovanje</t>
  </si>
  <si>
    <t>Izvorni plan/Rebalans 2023.</t>
  </si>
  <si>
    <t>GLAVA 003 USTANOVE U OSNOVNOM ŠKOLSTVU</t>
  </si>
  <si>
    <t>IZVORNI  PLAN / REBALANS 2023.</t>
  </si>
  <si>
    <t>____________________________</t>
  </si>
  <si>
    <t>PROGRAM 4030 OSNOVNOŠKOLSKO OBRAZOVANJE</t>
  </si>
  <si>
    <t>AKTIVNOST A403001 Rashodi djelatnosti</t>
  </si>
  <si>
    <t>AKTIVNOST A403004 Prijevoz učenika osnovnih škola</t>
  </si>
  <si>
    <t>AKTIVNOST A400104 E-ŠKOLE</t>
  </si>
  <si>
    <t>AKTIVNOST A400118 NABAVA UDŽBENIKA I DRUGIH OBRAZOVNIH MATERIJALA</t>
  </si>
  <si>
    <t>AKTIVNOST T400111:  OPSKRBA ŠKOLSKIH USTANOVA HIGIJENSKIM POTREPŠTINAMA ZA UČENICE</t>
  </si>
  <si>
    <t>Usluge telefona,pošte i prijevoza</t>
  </si>
  <si>
    <t>Naknade građanima</t>
  </si>
  <si>
    <t>Ost.naknade građanima i kuć.u naravi</t>
  </si>
  <si>
    <t>Naknada za prijevoz,rad na terenu i odv.život</t>
  </si>
  <si>
    <t>Materijal i dijelovi za tekuće i inv. održavanje</t>
  </si>
  <si>
    <t>Uredska oprema i namještaj</t>
  </si>
  <si>
    <t>Godišnji izvještaj izvršenja financijskog plana za 2023.godinu čini izvršenje prihoda i rashoda te primitaka i izdataka po ekonomskoj klasifikaciji  te izvršenje rashoda prema izvorima i programskoj klasifikaciji.</t>
  </si>
  <si>
    <t>GODIŠNJI IZVJEŠTAJ O IZVRŠENJU FINANCIJSKOG PLANA ZA 2023.g.</t>
  </si>
  <si>
    <t>IZVRŠENJE      2023.</t>
  </si>
  <si>
    <t>Reprezentacija</t>
  </si>
  <si>
    <t>Negativne tečajne razlike i razlike zbog primjene valutne klauzule</t>
  </si>
  <si>
    <t>Ostale naknade troškova zaposlenima</t>
  </si>
  <si>
    <t>PRIHODI IZ NADLEŽNOG PRORAČUNA</t>
  </si>
  <si>
    <t>Službena, radna i zaštitna odjeća i obuća</t>
  </si>
  <si>
    <t>Ostale tekuće donacije</t>
  </si>
  <si>
    <t>Tekući plan 2023.</t>
  </si>
  <si>
    <t>Tablica:  SAŽETAK RAČUNA PRIHODA I RASHODA</t>
  </si>
  <si>
    <t>Tablica: SAŽETAK RAČUNA FINANCIRANJA</t>
  </si>
  <si>
    <t>Brojčana znaka i naziv</t>
  </si>
  <si>
    <t>6=5/2*100</t>
  </si>
  <si>
    <t>7=5/3*100</t>
  </si>
  <si>
    <t>Izvršenje  2023.</t>
  </si>
  <si>
    <t xml:space="preserve">Indeks </t>
  </si>
  <si>
    <t xml:space="preserve">Ostvarenje/Izvršenje 2022. </t>
  </si>
  <si>
    <t>RAZLIKA PRIMITAKA I IZDATAKA</t>
  </si>
  <si>
    <t>8 Primici od fin.imovine i zaduživanja</t>
  </si>
  <si>
    <t>5 Izdaci za fin.imovinu i otplate zajmova</t>
  </si>
  <si>
    <t>Prenos viška/manjka u sljedeće razdoblje/godinu</t>
  </si>
  <si>
    <t>IZVJEŠTAJ O PRIHODIMA I RASHODIMA PREMA EKONOMSKOJ KLASIFIKACIJI</t>
  </si>
  <si>
    <t>Brojčana oznaka i naziv</t>
  </si>
  <si>
    <t>Brojčana oznaka</t>
  </si>
  <si>
    <t>Naziv</t>
  </si>
  <si>
    <t>TEKUĆI PLAN 2023.</t>
  </si>
  <si>
    <t>Prihodi</t>
  </si>
  <si>
    <t>Višak/manjak prihoda preneseni</t>
  </si>
  <si>
    <t>Rashodi</t>
  </si>
  <si>
    <t>1 Opći prihodi i primici</t>
  </si>
  <si>
    <t>3 Vlastiti prihodi</t>
  </si>
  <si>
    <t>IZVJEŠTAJ O PRIHODIMA I RASHODIMA PREMA IZVORIMA FINANCIRANJA</t>
  </si>
  <si>
    <t xml:space="preserve">UKUPNO PRIHODI </t>
  </si>
  <si>
    <t>UKUPNO RASHODI</t>
  </si>
  <si>
    <t>4 Prihodi za posebne namjene</t>
  </si>
  <si>
    <t>5 Pomoći</t>
  </si>
  <si>
    <t>6 Donacije</t>
  </si>
  <si>
    <t>1.1.1 Opći prihodi i primici</t>
  </si>
  <si>
    <t>3.2.1 Vlastiti prihodi</t>
  </si>
  <si>
    <t>4.4.1 Prihodi za posebne namjene- Decentralizacija</t>
  </si>
  <si>
    <t>4.8.1 Prihodi za posebne namjene PK</t>
  </si>
  <si>
    <t xml:space="preserve">   5.1.1 Pomoći </t>
  </si>
  <si>
    <t xml:space="preserve">   6.2.1 Donacije</t>
  </si>
  <si>
    <t xml:space="preserve">   5.4.1 Pomoći PK</t>
  </si>
  <si>
    <t xml:space="preserve">   5.4.2 Pomoći PK-prenesena sredstva</t>
  </si>
  <si>
    <t xml:space="preserve">Ostvarenje/     Izvršenje 2022. </t>
  </si>
  <si>
    <t>Izvorni plan/    Rebalans 2023.</t>
  </si>
  <si>
    <t>IZVRŠENJE  2023.</t>
  </si>
  <si>
    <t>UKUPNO</t>
  </si>
  <si>
    <t>IZVORNI PLAN/    REBALANS 2023.</t>
  </si>
  <si>
    <t>IZVOR 5.4.1 POMOĆI PK</t>
  </si>
  <si>
    <t>TEKUĆI PROJEKT T400110 FINANCIRANJE TROŠKOVA PREHRANE ZA UČENIKE OŠ</t>
  </si>
  <si>
    <t>Preneseni višak/manjak iz prethodnih godina</t>
  </si>
  <si>
    <t>GODIŠNJI  IZVJEŠTAJ O IZVRŠENJU FINANCIJSKOG PLANA OŠ Ante Anđelinović, Sućuraj za 2023. godinu</t>
  </si>
  <si>
    <t>Godišnji Financijski plan OŠ Ante Anđelinović, Sućuraj za 2023. godinu ostvaren je kako slijedi:</t>
  </si>
  <si>
    <t>Ostali prihodi</t>
  </si>
  <si>
    <t>5=5/2*100</t>
  </si>
  <si>
    <t>6=5/3*100</t>
  </si>
  <si>
    <t>RKP 12108</t>
  </si>
  <si>
    <t>OŠ ANTE ANĐELINOVIĆ, SUĆURAJ</t>
  </si>
  <si>
    <t>Ravnatelj:</t>
  </si>
  <si>
    <t>Marin Perko</t>
  </si>
  <si>
    <t>Stipe Vuljan</t>
  </si>
  <si>
    <t>IZVJEŠTAJ O GODIŠNJEM IZVRŠENJU FINANCIJSKOG PLANA ZA 2023. GOD. - IZVJEŠTAJ PO PROGRAMSKOJ KLASIFIKACIJI - RASHODI</t>
  </si>
  <si>
    <t xml:space="preserve"> IZVJEŠTAJ O IZVRŠENJU FINANCIJSKOG PLANA ZA 2023. GOD. - IZVJEŠTAJ PO PROGRAMSKOJ KLASIFIKACIJI - PRIHODI</t>
  </si>
  <si>
    <t>Kazne, upravne mjere i ostali prihodi</t>
  </si>
  <si>
    <t>KAZNE, UPRAVNE MJERE I OSTALI PRIHODI</t>
  </si>
  <si>
    <t>IZVOR 3.2.1 - VLASTITI PRIHODI PK</t>
  </si>
  <si>
    <t>IZVOR 4.8.1 PRIHODI ZA POSEBNE NAMJENE PK</t>
  </si>
  <si>
    <t>IZVOR 6.2.1 PRIHODI ZA POSEBNE NAMJENE PK</t>
  </si>
  <si>
    <t>AKTIVNOST A403002 IZGRADNJA I UREĐENJE OBJEKATA TE NABAVA I ODRŽAV. OPREME</t>
  </si>
  <si>
    <t>IZVOR 4.4.1 - PRIHODI ZA POSEBNE NAMJENE - PRENESENA SREDSTVA</t>
  </si>
  <si>
    <t>Na temelju Zakona o proračunu (“Narodne novine” broj 144/21) i Pravilnika o polugodišnjem i godišnjem izvještaju o izvršenju proračuna (“Narodne novine” broj 24/13, 102/17, 1/20, 147/20, 85/2023) školski odbor OŠ Ante Anđelinović dana 27. 3. 2024.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</si>
</sst>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Arial"/>
      <family val="2"/>
      <charset val="238"/>
    </font>
    <font>
      <b/>
      <sz val="11"/>
      <color rgb="FF002060"/>
      <name val="Calibri"/>
      <family val="2"/>
      <charset val="238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/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  <xf numFmtId="0" fontId="1" fillId="0" borderId="0"/>
    <xf numFmtId="0" fontId="1" fillId="0" borderId="0"/>
    <xf numFmtId="0" fontId="39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1" fillId="0" borderId="0"/>
  </cellStyleXfs>
  <cellXfs count="489">
    <xf numFmtId="0" fontId="0" fillId="0" borderId="0" xfId="0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wrapText="1"/>
    </xf>
    <xf numFmtId="0" fontId="25" fillId="0" borderId="0" xfId="0" applyFont="1" applyAlignment="1">
      <alignment horizontal="left" indent="1"/>
    </xf>
    <xf numFmtId="0" fontId="41" fillId="38" borderId="13" xfId="0" applyFont="1" applyFill="1" applyBorder="1" applyAlignment="1">
      <alignment horizontal="left" vertical="center"/>
    </xf>
    <xf numFmtId="0" fontId="41" fillId="38" borderId="14" xfId="0" applyFont="1" applyFill="1" applyBorder="1" applyAlignment="1">
      <alignment horizontal="left" vertical="center"/>
    </xf>
    <xf numFmtId="4" fontId="41" fillId="38" borderId="11" xfId="0" applyNumberFormat="1" applyFont="1" applyFill="1" applyBorder="1" applyAlignment="1">
      <alignment horizontal="right" vertical="center"/>
    </xf>
    <xf numFmtId="4" fontId="41" fillId="38" borderId="14" xfId="0" applyNumberFormat="1" applyFont="1" applyFill="1" applyBorder="1" applyAlignment="1">
      <alignment horizontal="right" vertical="center"/>
    </xf>
    <xf numFmtId="4" fontId="41" fillId="38" borderId="13" xfId="0" applyNumberFormat="1" applyFont="1" applyFill="1" applyBorder="1" applyAlignment="1">
      <alignment horizontal="right" vertical="center"/>
    </xf>
    <xf numFmtId="0" fontId="0" fillId="0" borderId="11" xfId="0" applyBorder="1"/>
    <xf numFmtId="4" fontId="0" fillId="0" borderId="11" xfId="0" applyNumberFormat="1" applyBorder="1"/>
    <xf numFmtId="0" fontId="0" fillId="35" borderId="11" xfId="0" applyFill="1" applyBorder="1" applyAlignment="1">
      <alignment horizontal="right" vertical="center"/>
    </xf>
    <xf numFmtId="0" fontId="0" fillId="35" borderId="11" xfId="0" applyFill="1" applyBorder="1" applyAlignment="1">
      <alignment horizontal="left" vertical="center"/>
    </xf>
    <xf numFmtId="4" fontId="0" fillId="35" borderId="11" xfId="0" applyNumberFormat="1" applyFill="1" applyBorder="1"/>
    <xf numFmtId="0" fontId="41" fillId="40" borderId="11" xfId="0" applyFont="1" applyFill="1" applyBorder="1" applyAlignment="1">
      <alignment horizontal="center" vertical="center" wrapText="1"/>
    </xf>
    <xf numFmtId="0" fontId="0" fillId="35" borderId="11" xfId="0" applyFill="1" applyBorder="1"/>
    <xf numFmtId="0" fontId="0" fillId="0" borderId="12" xfId="0" applyBorder="1"/>
    <xf numFmtId="0" fontId="27" fillId="0" borderId="11" xfId="0" applyFont="1" applyBorder="1"/>
    <xf numFmtId="0" fontId="27" fillId="36" borderId="11" xfId="0" applyFont="1" applyFill="1" applyBorder="1"/>
    <xf numFmtId="0" fontId="0" fillId="36" borderId="11" xfId="0" applyFill="1" applyBorder="1"/>
    <xf numFmtId="0" fontId="29" fillId="0" borderId="11" xfId="0" applyFont="1" applyBorder="1"/>
    <xf numFmtId="0" fontId="32" fillId="0" borderId="11" xfId="0" applyFont="1" applyBorder="1"/>
    <xf numFmtId="4" fontId="32" fillId="0" borderId="11" xfId="0" applyNumberFormat="1" applyFont="1" applyBorder="1" applyAlignment="1">
      <alignment horizontal="right"/>
    </xf>
    <xf numFmtId="0" fontId="30" fillId="0" borderId="11" xfId="0" applyFont="1" applyBorder="1"/>
    <xf numFmtId="4" fontId="30" fillId="0" borderId="11" xfId="0" applyNumberFormat="1" applyFont="1" applyBorder="1" applyAlignment="1">
      <alignment horizontal="right"/>
    </xf>
    <xf numFmtId="4" fontId="35" fillId="0" borderId="11" xfId="0" applyNumberFormat="1" applyFont="1" applyBorder="1" applyAlignment="1">
      <alignment horizontal="right"/>
    </xf>
    <xf numFmtId="4" fontId="36" fillId="0" borderId="11" xfId="0" applyNumberFormat="1" applyFont="1" applyBorder="1" applyAlignment="1">
      <alignment horizontal="right"/>
    </xf>
    <xf numFmtId="0" fontId="30" fillId="0" borderId="11" xfId="0" applyFont="1" applyBorder="1" applyAlignment="1">
      <alignment vertical="center"/>
    </xf>
    <xf numFmtId="4" fontId="30" fillId="0" borderId="11" xfId="0" applyNumberFormat="1" applyFont="1" applyBorder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0" fontId="36" fillId="0" borderId="11" xfId="0" applyFont="1" applyBorder="1"/>
    <xf numFmtId="0" fontId="35" fillId="0" borderId="11" xfId="0" applyFont="1" applyBorder="1" applyAlignment="1">
      <alignment horizontal="right"/>
    </xf>
    <xf numFmtId="0" fontId="36" fillId="0" borderId="11" xfId="0" applyFont="1" applyBorder="1" applyAlignment="1">
      <alignment horizontal="right"/>
    </xf>
    <xf numFmtId="0" fontId="37" fillId="0" borderId="11" xfId="0" applyFont="1" applyBorder="1"/>
    <xf numFmtId="49" fontId="36" fillId="0" borderId="11" xfId="0" applyNumberFormat="1" applyFont="1" applyBorder="1" applyAlignment="1">
      <alignment horizontal="left"/>
    </xf>
    <xf numFmtId="49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2" fillId="35" borderId="0" xfId="42" applyFont="1" applyFill="1" applyAlignment="1">
      <alignment horizontal="center" vertical="center" wrapText="1"/>
    </xf>
    <xf numFmtId="0" fontId="43" fillId="35" borderId="0" xfId="42" applyFont="1" applyFill="1" applyAlignment="1">
      <alignment vertical="center" wrapText="1"/>
    </xf>
    <xf numFmtId="4" fontId="47" fillId="0" borderId="15" xfId="43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wrapText="1"/>
    </xf>
    <xf numFmtId="4" fontId="0" fillId="0" borderId="0" xfId="0" applyNumberFormat="1"/>
    <xf numFmtId="0" fontId="16" fillId="0" borderId="11" xfId="0" applyFont="1" applyBorder="1"/>
    <xf numFmtId="0" fontId="16" fillId="35" borderId="11" xfId="0" applyFont="1" applyFill="1" applyBorder="1"/>
    <xf numFmtId="0" fontId="49" fillId="35" borderId="0" xfId="44" applyFont="1" applyFill="1" applyAlignment="1">
      <alignment horizontal="center" vertical="center" wrapText="1"/>
    </xf>
    <xf numFmtId="0" fontId="50" fillId="35" borderId="0" xfId="44" applyFont="1" applyFill="1" applyAlignment="1">
      <alignment vertical="center" wrapText="1"/>
    </xf>
    <xf numFmtId="3" fontId="50" fillId="35" borderId="15" xfId="46" applyNumberFormat="1" applyFont="1" applyFill="1" applyBorder="1" applyAlignment="1">
      <alignment horizontal="right" vertical="center"/>
    </xf>
    <xf numFmtId="0" fontId="51" fillId="35" borderId="15" xfId="44" applyFont="1" applyFill="1" applyBorder="1" applyAlignment="1">
      <alignment horizontal="center" vertical="center" wrapText="1"/>
    </xf>
    <xf numFmtId="3" fontId="49" fillId="35" borderId="15" xfId="44" applyNumberFormat="1" applyFont="1" applyFill="1" applyBorder="1" applyAlignment="1">
      <alignment horizontal="right" vertical="center"/>
    </xf>
    <xf numFmtId="49" fontId="49" fillId="42" borderId="15" xfId="46" applyNumberFormat="1" applyFont="1" applyFill="1" applyBorder="1" applyAlignment="1">
      <alignment horizontal="center" vertical="center"/>
    </xf>
    <xf numFmtId="49" fontId="49" fillId="42" borderId="15" xfId="46" applyNumberFormat="1" applyFont="1" applyFill="1" applyBorder="1" applyAlignment="1">
      <alignment vertical="center"/>
    </xf>
    <xf numFmtId="0" fontId="52" fillId="35" borderId="15" xfId="44" quotePrefix="1" applyFont="1" applyFill="1" applyBorder="1" applyAlignment="1">
      <alignment horizontal="center" vertical="center"/>
    </xf>
    <xf numFmtId="0" fontId="52" fillId="35" borderId="15" xfId="44" quotePrefix="1" applyFont="1" applyFill="1" applyBorder="1" applyAlignment="1">
      <alignment horizontal="left" vertical="center"/>
    </xf>
    <xf numFmtId="0" fontId="52" fillId="35" borderId="15" xfId="44" quotePrefix="1" applyFont="1" applyFill="1" applyBorder="1" applyAlignment="1">
      <alignment horizontal="right" vertical="center"/>
    </xf>
    <xf numFmtId="0" fontId="52" fillId="35" borderId="15" xfId="44" quotePrefix="1" applyFont="1" applyFill="1" applyBorder="1" applyAlignment="1">
      <alignment horizontal="left" vertical="center" wrapText="1"/>
    </xf>
    <xf numFmtId="0" fontId="49" fillId="35" borderId="15" xfId="46" applyFont="1" applyFill="1" applyBorder="1" applyAlignment="1">
      <alignment horizontal="center" vertical="center"/>
    </xf>
    <xf numFmtId="0" fontId="53" fillId="35" borderId="15" xfId="46" applyFont="1" applyFill="1" applyBorder="1"/>
    <xf numFmtId="0" fontId="49" fillId="35" borderId="15" xfId="46" applyFont="1" applyFill="1" applyBorder="1" applyAlignment="1">
      <alignment vertical="center" wrapText="1"/>
    </xf>
    <xf numFmtId="0" fontId="50" fillId="35" borderId="15" xfId="46" applyFont="1" applyFill="1" applyBorder="1" applyAlignment="1">
      <alignment horizontal="center" vertical="center" wrapText="1"/>
    </xf>
    <xf numFmtId="0" fontId="54" fillId="35" borderId="15" xfId="46" applyFont="1" applyFill="1" applyBorder="1"/>
    <xf numFmtId="0" fontId="45" fillId="35" borderId="15" xfId="44" applyFont="1" applyFill="1" applyBorder="1" applyAlignment="1">
      <alignment horizontal="center" vertical="center" wrapText="1"/>
    </xf>
    <xf numFmtId="0" fontId="49" fillId="35" borderId="15" xfId="46" applyFont="1" applyFill="1" applyBorder="1" applyAlignment="1">
      <alignment vertical="center"/>
    </xf>
    <xf numFmtId="0" fontId="50" fillId="35" borderId="15" xfId="46" applyFont="1" applyFill="1" applyBorder="1" applyAlignment="1">
      <alignment horizontal="center" vertical="center"/>
    </xf>
    <xf numFmtId="3" fontId="49" fillId="42" borderId="15" xfId="46" applyNumberFormat="1" applyFont="1" applyFill="1" applyBorder="1" applyAlignment="1">
      <alignment vertical="center"/>
    </xf>
    <xf numFmtId="3" fontId="49" fillId="35" borderId="15" xfId="46" applyNumberFormat="1" applyFont="1" applyFill="1" applyBorder="1" applyAlignment="1">
      <alignment vertical="center" wrapText="1"/>
    </xf>
    <xf numFmtId="3" fontId="50" fillId="35" borderId="15" xfId="46" applyNumberFormat="1" applyFont="1" applyFill="1" applyBorder="1" applyAlignment="1">
      <alignment vertical="center" wrapText="1"/>
    </xf>
    <xf numFmtId="0" fontId="49" fillId="0" borderId="15" xfId="45" applyFont="1" applyBorder="1" applyAlignment="1">
      <alignment horizontal="center" vertical="center" wrapText="1"/>
    </xf>
    <xf numFmtId="0" fontId="49" fillId="0" borderId="15" xfId="46" applyFont="1" applyBorder="1" applyAlignment="1">
      <alignment horizontal="center" vertical="center"/>
    </xf>
    <xf numFmtId="0" fontId="49" fillId="0" borderId="15" xfId="45" applyFont="1" applyBorder="1" applyAlignment="1">
      <alignment horizontal="left" vertical="center" wrapText="1"/>
    </xf>
    <xf numFmtId="0" fontId="50" fillId="0" borderId="15" xfId="46" applyFont="1" applyBorder="1" applyAlignment="1">
      <alignment horizontal="center" vertical="center"/>
    </xf>
    <xf numFmtId="0" fontId="50" fillId="0" borderId="15" xfId="45" applyFont="1" applyBorder="1" applyAlignment="1">
      <alignment horizontal="center" vertical="center" wrapText="1"/>
    </xf>
    <xf numFmtId="0" fontId="50" fillId="0" borderId="15" xfId="45" applyFont="1" applyBorder="1" applyAlignment="1">
      <alignment horizontal="left" vertical="center" wrapText="1"/>
    </xf>
    <xf numFmtId="3" fontId="50" fillId="35" borderId="15" xfId="46" applyNumberFormat="1" applyFont="1" applyFill="1" applyBorder="1" applyAlignment="1">
      <alignment vertical="center"/>
    </xf>
    <xf numFmtId="3" fontId="50" fillId="42" borderId="15" xfId="46" applyNumberFormat="1" applyFont="1" applyFill="1" applyBorder="1" applyAlignment="1">
      <alignment vertical="center"/>
    </xf>
    <xf numFmtId="3" fontId="50" fillId="42" borderId="15" xfId="46" applyNumberFormat="1" applyFont="1" applyFill="1" applyBorder="1" applyAlignment="1">
      <alignment horizontal="right" vertical="center"/>
    </xf>
    <xf numFmtId="3" fontId="50" fillId="35" borderId="15" xfId="44" applyNumberFormat="1" applyFont="1" applyFill="1" applyBorder="1" applyAlignment="1">
      <alignment horizontal="right" vertical="center"/>
    </xf>
    <xf numFmtId="3" fontId="52" fillId="35" borderId="15" xfId="44" quotePrefix="1" applyNumberFormat="1" applyFont="1" applyFill="1" applyBorder="1" applyAlignment="1">
      <alignment horizontal="right" vertical="center" wrapText="1"/>
    </xf>
    <xf numFmtId="0" fontId="49" fillId="35" borderId="15" xfId="46" applyFont="1" applyFill="1" applyBorder="1" applyAlignment="1">
      <alignment horizontal="center" vertical="center" wrapText="1"/>
    </xf>
    <xf numFmtId="0" fontId="49" fillId="36" borderId="15" xfId="44" applyFont="1" applyFill="1" applyBorder="1" applyAlignment="1">
      <alignment horizontal="center" vertical="center" wrapText="1"/>
    </xf>
    <xf numFmtId="0" fontId="49" fillId="36" borderId="15" xfId="44" applyFont="1" applyFill="1" applyBorder="1" applyAlignment="1">
      <alignment horizontal="left" vertical="center" wrapText="1"/>
    </xf>
    <xf numFmtId="3" fontId="49" fillId="36" borderId="15" xfId="44" applyNumberFormat="1" applyFont="1" applyFill="1" applyBorder="1" applyAlignment="1">
      <alignment horizontal="right" vertical="center" wrapText="1"/>
    </xf>
    <xf numFmtId="3" fontId="49" fillId="36" borderId="15" xfId="44" applyNumberFormat="1" applyFont="1" applyFill="1" applyBorder="1" applyAlignment="1">
      <alignment horizontal="right" vertical="center"/>
    </xf>
    <xf numFmtId="0" fontId="49" fillId="36" borderId="15" xfId="46" applyFont="1" applyFill="1" applyBorder="1" applyAlignment="1">
      <alignment horizontal="center" vertical="center"/>
    </xf>
    <xf numFmtId="0" fontId="49" fillId="36" borderId="15" xfId="46" applyFont="1" applyFill="1" applyBorder="1" applyAlignment="1">
      <alignment horizontal="left" vertical="center"/>
    </xf>
    <xf numFmtId="0" fontId="53" fillId="36" borderId="15" xfId="46" applyFont="1" applyFill="1" applyBorder="1"/>
    <xf numFmtId="0" fontId="49" fillId="36" borderId="15" xfId="46" applyFont="1" applyFill="1" applyBorder="1" applyAlignment="1">
      <alignment vertical="center" wrapText="1"/>
    </xf>
    <xf numFmtId="3" fontId="49" fillId="36" borderId="15" xfId="46" applyNumberFormat="1" applyFont="1" applyFill="1" applyBorder="1" applyAlignment="1">
      <alignment vertical="center" wrapText="1"/>
    </xf>
    <xf numFmtId="49" fontId="35" fillId="0" borderId="11" xfId="0" applyNumberFormat="1" applyFont="1" applyBorder="1" applyAlignment="1">
      <alignment horizontal="center"/>
    </xf>
    <xf numFmtId="0" fontId="0" fillId="35" borderId="0" xfId="0" applyFill="1"/>
    <xf numFmtId="0" fontId="0" fillId="0" borderId="11" xfId="0" applyFont="1" applyBorder="1"/>
    <xf numFmtId="4" fontId="16" fillId="36" borderId="11" xfId="0" applyNumberFormat="1" applyFont="1" applyFill="1" applyBorder="1"/>
    <xf numFmtId="164" fontId="16" fillId="36" borderId="11" xfId="0" applyNumberFormat="1" applyFont="1" applyFill="1" applyBorder="1"/>
    <xf numFmtId="0" fontId="0" fillId="0" borderId="11" xfId="0" applyFont="1" applyBorder="1" applyAlignment="1">
      <alignment horizontal="right" vertical="center"/>
    </xf>
    <xf numFmtId="0" fontId="0" fillId="35" borderId="11" xfId="0" applyFont="1" applyFill="1" applyBorder="1"/>
    <xf numFmtId="0" fontId="0" fillId="36" borderId="0" xfId="0" applyFill="1"/>
    <xf numFmtId="4" fontId="31" fillId="43" borderId="11" xfId="0" applyNumberFormat="1" applyFont="1" applyFill="1" applyBorder="1" applyAlignment="1">
      <alignment horizontal="right"/>
    </xf>
    <xf numFmtId="4" fontId="34" fillId="43" borderId="11" xfId="0" applyNumberFormat="1" applyFont="1" applyFill="1" applyBorder="1" applyAlignment="1">
      <alignment horizontal="right"/>
    </xf>
    <xf numFmtId="0" fontId="30" fillId="44" borderId="11" xfId="0" applyFont="1" applyFill="1" applyBorder="1"/>
    <xf numFmtId="0" fontId="32" fillId="44" borderId="11" xfId="0" applyFont="1" applyFill="1" applyBorder="1"/>
    <xf numFmtId="4" fontId="30" fillId="44" borderId="11" xfId="0" applyNumberFormat="1" applyFont="1" applyFill="1" applyBorder="1" applyAlignment="1">
      <alignment horizontal="right"/>
    </xf>
    <xf numFmtId="4" fontId="35" fillId="44" borderId="11" xfId="0" applyNumberFormat="1" applyFont="1" applyFill="1" applyBorder="1" applyAlignment="1">
      <alignment horizontal="right"/>
    </xf>
    <xf numFmtId="0" fontId="34" fillId="45" borderId="11" xfId="0" applyFont="1" applyFill="1" applyBorder="1"/>
    <xf numFmtId="4" fontId="34" fillId="45" borderId="11" xfId="0" applyNumberFormat="1" applyFont="1" applyFill="1" applyBorder="1" applyAlignment="1">
      <alignment horizontal="right"/>
    </xf>
    <xf numFmtId="4" fontId="31" fillId="45" borderId="11" xfId="0" applyNumberFormat="1" applyFont="1" applyFill="1" applyBorder="1" applyAlignment="1">
      <alignment horizontal="right"/>
    </xf>
    <xf numFmtId="0" fontId="36" fillId="44" borderId="11" xfId="0" applyFont="1" applyFill="1" applyBorder="1"/>
    <xf numFmtId="0" fontId="36" fillId="44" borderId="11" xfId="0" applyFont="1" applyFill="1" applyBorder="1" applyAlignment="1">
      <alignment horizontal="left"/>
    </xf>
    <xf numFmtId="49" fontId="35" fillId="44" borderId="11" xfId="0" applyNumberFormat="1" applyFont="1" applyFill="1" applyBorder="1" applyAlignment="1">
      <alignment horizontal="center"/>
    </xf>
    <xf numFmtId="2" fontId="41" fillId="38" borderId="11" xfId="0" applyNumberFormat="1" applyFont="1" applyFill="1" applyBorder="1" applyAlignment="1">
      <alignment horizontal="right" vertical="center"/>
    </xf>
    <xf numFmtId="2" fontId="41" fillId="41" borderId="11" xfId="0" applyNumberFormat="1" applyFont="1" applyFill="1" applyBorder="1" applyAlignment="1">
      <alignment horizontal="right" vertical="center"/>
    </xf>
    <xf numFmtId="2" fontId="41" fillId="39" borderId="11" xfId="0" applyNumberFormat="1" applyFont="1" applyFill="1" applyBorder="1" applyAlignment="1">
      <alignment horizontal="right" vertical="center"/>
    </xf>
    <xf numFmtId="2" fontId="41" fillId="35" borderId="11" xfId="0" applyNumberFormat="1" applyFont="1" applyFill="1" applyBorder="1" applyAlignment="1">
      <alignment horizontal="right" vertical="center"/>
    </xf>
    <xf numFmtId="2" fontId="41" fillId="37" borderId="11" xfId="0" applyNumberFormat="1" applyFont="1" applyFill="1" applyBorder="1" applyAlignment="1">
      <alignment horizontal="right" vertical="center"/>
    </xf>
    <xf numFmtId="0" fontId="41" fillId="38" borderId="17" xfId="0" applyFont="1" applyFill="1" applyBorder="1" applyAlignment="1">
      <alignment horizontal="center"/>
    </xf>
    <xf numFmtId="0" fontId="40" fillId="38" borderId="17" xfId="0" applyFont="1" applyFill="1" applyBorder="1" applyAlignment="1">
      <alignment horizontal="center" vertical="center" wrapText="1"/>
    </xf>
    <xf numFmtId="0" fontId="41" fillId="38" borderId="17" xfId="0" applyFont="1" applyFill="1" applyBorder="1" applyAlignment="1">
      <alignment horizontal="center" vertical="center" wrapText="1"/>
    </xf>
    <xf numFmtId="4" fontId="21" fillId="33" borderId="18" xfId="0" applyNumberFormat="1" applyFont="1" applyFill="1" applyBorder="1" applyAlignment="1">
      <alignment horizontal="center" wrapText="1"/>
    </xf>
    <xf numFmtId="0" fontId="32" fillId="0" borderId="11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44" borderId="11" xfId="0" applyFont="1" applyFill="1" applyBorder="1"/>
    <xf numFmtId="0" fontId="30" fillId="44" borderId="11" xfId="0" applyFont="1" applyFill="1" applyBorder="1" applyAlignment="1">
      <alignment horizontal="left"/>
    </xf>
    <xf numFmtId="0" fontId="35" fillId="44" borderId="11" xfId="0" applyFont="1" applyFill="1" applyBorder="1" applyAlignment="1">
      <alignment horizontal="left"/>
    </xf>
    <xf numFmtId="0" fontId="34" fillId="43" borderId="11" xfId="0" applyFont="1" applyFill="1" applyBorder="1"/>
    <xf numFmtId="0" fontId="35" fillId="0" borderId="11" xfId="0" applyFont="1" applyBorder="1"/>
    <xf numFmtId="0" fontId="30" fillId="0" borderId="11" xfId="0" applyFont="1" applyBorder="1" applyAlignment="1">
      <alignment horizontal="left"/>
    </xf>
    <xf numFmtId="0" fontId="42" fillId="35" borderId="0" xfId="42" applyFont="1" applyFill="1" applyAlignment="1">
      <alignment horizontal="center" vertical="center" wrapText="1"/>
    </xf>
    <xf numFmtId="4" fontId="21" fillId="47" borderId="10" xfId="0" applyNumberFormat="1" applyFont="1" applyFill="1" applyBorder="1" applyAlignment="1">
      <alignment horizontal="center" wrapText="1"/>
    </xf>
    <xf numFmtId="0" fontId="20" fillId="39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39" borderId="20" xfId="0" applyFont="1" applyFill="1" applyBorder="1" applyAlignment="1">
      <alignment horizontal="center" vertical="center" wrapText="1"/>
    </xf>
    <xf numFmtId="0" fontId="20" fillId="39" borderId="21" xfId="0" applyFont="1" applyFill="1" applyBorder="1" applyAlignment="1">
      <alignment horizontal="center" vertical="center" wrapText="1"/>
    </xf>
    <xf numFmtId="0" fontId="20" fillId="39" borderId="22" xfId="0" applyFont="1" applyFill="1" applyBorder="1" applyAlignment="1">
      <alignment horizontal="center" vertical="center" wrapText="1"/>
    </xf>
    <xf numFmtId="0" fontId="20" fillId="39" borderId="23" xfId="0" applyFont="1" applyFill="1" applyBorder="1" applyAlignment="1">
      <alignment horizontal="center" vertical="center" wrapText="1"/>
    </xf>
    <xf numFmtId="4" fontId="21" fillId="33" borderId="24" xfId="0" applyNumberFormat="1" applyFont="1" applyFill="1" applyBorder="1" applyAlignment="1">
      <alignment horizontal="center" wrapText="1"/>
    </xf>
    <xf numFmtId="0" fontId="20" fillId="39" borderId="25" xfId="0" applyFont="1" applyFill="1" applyBorder="1" applyAlignment="1">
      <alignment horizontal="center" vertical="center" wrapText="1"/>
    </xf>
    <xf numFmtId="0" fontId="20" fillId="39" borderId="26" xfId="0" applyFont="1" applyFill="1" applyBorder="1" applyAlignment="1">
      <alignment horizontal="center" vertical="center" wrapText="1"/>
    </xf>
    <xf numFmtId="0" fontId="20" fillId="39" borderId="27" xfId="0" applyFont="1" applyFill="1" applyBorder="1" applyAlignment="1">
      <alignment horizontal="center" vertical="center" wrapText="1"/>
    </xf>
    <xf numFmtId="0" fontId="20" fillId="39" borderId="28" xfId="0" applyFont="1" applyFill="1" applyBorder="1" applyAlignment="1">
      <alignment horizontal="center" vertical="center" wrapText="1"/>
    </xf>
    <xf numFmtId="0" fontId="20" fillId="39" borderId="29" xfId="0" applyFont="1" applyFill="1" applyBorder="1" applyAlignment="1">
      <alignment horizontal="center" vertical="center" wrapText="1"/>
    </xf>
    <xf numFmtId="0" fontId="20" fillId="39" borderId="33" xfId="0" applyFont="1" applyFill="1" applyBorder="1" applyAlignment="1">
      <alignment horizontal="center" vertical="center" wrapText="1"/>
    </xf>
    <xf numFmtId="4" fontId="24" fillId="39" borderId="18" xfId="0" applyNumberFormat="1" applyFont="1" applyFill="1" applyBorder="1" applyAlignment="1">
      <alignment horizontal="center" wrapText="1"/>
    </xf>
    <xf numFmtId="0" fontId="21" fillId="35" borderId="36" xfId="0" applyFont="1" applyFill="1" applyBorder="1" applyAlignment="1">
      <alignment horizontal="left" vertical="center" wrapText="1"/>
    </xf>
    <xf numFmtId="0" fontId="21" fillId="35" borderId="39" xfId="0" applyFont="1" applyFill="1" applyBorder="1" applyAlignment="1">
      <alignment horizontal="left" vertical="center" wrapText="1"/>
    </xf>
    <xf numFmtId="4" fontId="21" fillId="0" borderId="41" xfId="0" applyNumberFormat="1" applyFont="1" applyBorder="1" applyAlignment="1">
      <alignment horizontal="center" wrapText="1"/>
    </xf>
    <xf numFmtId="4" fontId="21" fillId="47" borderId="41" xfId="0" applyNumberFormat="1" applyFont="1" applyFill="1" applyBorder="1" applyAlignment="1">
      <alignment horizontal="center" wrapText="1"/>
    </xf>
    <xf numFmtId="4" fontId="21" fillId="0" borderId="19" xfId="0" applyNumberFormat="1" applyFont="1" applyBorder="1" applyAlignment="1">
      <alignment horizontal="center" wrapText="1"/>
    </xf>
    <xf numFmtId="4" fontId="21" fillId="47" borderId="19" xfId="0" applyNumberFormat="1" applyFont="1" applyFill="1" applyBorder="1" applyAlignment="1">
      <alignment horizontal="center" wrapText="1"/>
    </xf>
    <xf numFmtId="4" fontId="21" fillId="33" borderId="35" xfId="0" applyNumberFormat="1" applyFont="1" applyFill="1" applyBorder="1" applyAlignment="1">
      <alignment horizontal="center" wrapText="1"/>
    </xf>
    <xf numFmtId="4" fontId="21" fillId="47" borderId="18" xfId="0" applyNumberFormat="1" applyFont="1" applyFill="1" applyBorder="1" applyAlignment="1">
      <alignment horizontal="center" wrapText="1"/>
    </xf>
    <xf numFmtId="4" fontId="21" fillId="33" borderId="41" xfId="0" applyNumberFormat="1" applyFont="1" applyFill="1" applyBorder="1" applyAlignment="1">
      <alignment horizontal="right" wrapText="1"/>
    </xf>
    <xf numFmtId="4" fontId="22" fillId="33" borderId="42" xfId="0" applyNumberFormat="1" applyFont="1" applyFill="1" applyBorder="1" applyAlignment="1">
      <alignment horizontal="right" wrapText="1"/>
    </xf>
    <xf numFmtId="4" fontId="21" fillId="33" borderId="10" xfId="0" applyNumberFormat="1" applyFont="1" applyFill="1" applyBorder="1" applyAlignment="1">
      <alignment horizontal="right" wrapText="1"/>
    </xf>
    <xf numFmtId="4" fontId="22" fillId="33" borderId="43" xfId="0" applyNumberFormat="1" applyFont="1" applyFill="1" applyBorder="1" applyAlignment="1">
      <alignment horizontal="right" wrapText="1"/>
    </xf>
    <xf numFmtId="4" fontId="21" fillId="33" borderId="19" xfId="0" applyNumberFormat="1" applyFont="1" applyFill="1" applyBorder="1" applyAlignment="1">
      <alignment horizontal="right" wrapText="1"/>
    </xf>
    <xf numFmtId="4" fontId="22" fillId="33" borderId="44" xfId="0" applyNumberFormat="1" applyFont="1" applyFill="1" applyBorder="1" applyAlignment="1">
      <alignment horizontal="right" wrapText="1"/>
    </xf>
    <xf numFmtId="4" fontId="21" fillId="39" borderId="18" xfId="0" applyNumberFormat="1" applyFont="1" applyFill="1" applyBorder="1" applyAlignment="1">
      <alignment horizontal="right" wrapText="1"/>
    </xf>
    <xf numFmtId="0" fontId="24" fillId="39" borderId="18" xfId="0" applyFont="1" applyFill="1" applyBorder="1" applyAlignment="1">
      <alignment horizontal="left" wrapText="1"/>
    </xf>
    <xf numFmtId="4" fontId="22" fillId="39" borderId="18" xfId="0" applyNumberFormat="1" applyFont="1" applyFill="1" applyBorder="1" applyAlignment="1">
      <alignment horizontal="right" wrapText="1"/>
    </xf>
    <xf numFmtId="0" fontId="38" fillId="0" borderId="45" xfId="0" applyFont="1" applyBorder="1" applyAlignment="1">
      <alignment horizontal="left" wrapText="1"/>
    </xf>
    <xf numFmtId="4" fontId="24" fillId="0" borderId="24" xfId="0" applyNumberFormat="1" applyFont="1" applyBorder="1" applyAlignment="1">
      <alignment horizontal="center" wrapText="1"/>
    </xf>
    <xf numFmtId="4" fontId="21" fillId="47" borderId="47" xfId="0" applyNumberFormat="1" applyFont="1" applyFill="1" applyBorder="1" applyAlignment="1">
      <alignment horizontal="center" wrapText="1"/>
    </xf>
    <xf numFmtId="4" fontId="21" fillId="33" borderId="48" xfId="0" applyNumberFormat="1" applyFont="1" applyFill="1" applyBorder="1" applyAlignment="1">
      <alignment horizontal="center" wrapText="1"/>
    </xf>
    <xf numFmtId="0" fontId="20" fillId="48" borderId="26" xfId="0" applyFont="1" applyFill="1" applyBorder="1" applyAlignment="1">
      <alignment horizontal="center" vertical="center" wrapText="1"/>
    </xf>
    <xf numFmtId="0" fontId="20" fillId="48" borderId="27" xfId="0" applyFont="1" applyFill="1" applyBorder="1" applyAlignment="1">
      <alignment horizontal="center" vertical="center" wrapText="1"/>
    </xf>
    <xf numFmtId="0" fontId="20" fillId="48" borderId="22" xfId="0" applyFont="1" applyFill="1" applyBorder="1" applyAlignment="1">
      <alignment horizontal="center" vertical="center" wrapText="1"/>
    </xf>
    <xf numFmtId="0" fontId="20" fillId="48" borderId="28" xfId="0" applyFont="1" applyFill="1" applyBorder="1" applyAlignment="1">
      <alignment horizontal="center" vertical="center" wrapText="1"/>
    </xf>
    <xf numFmtId="0" fontId="20" fillId="48" borderId="29" xfId="0" applyFont="1" applyFill="1" applyBorder="1" applyAlignment="1">
      <alignment horizontal="center" vertical="center" wrapText="1"/>
    </xf>
    <xf numFmtId="0" fontId="29" fillId="0" borderId="34" xfId="0" applyFont="1" applyBorder="1"/>
    <xf numFmtId="0" fontId="33" fillId="43" borderId="17" xfId="0" applyFont="1" applyFill="1" applyBorder="1" applyAlignment="1">
      <alignment horizontal="left"/>
    </xf>
    <xf numFmtId="0" fontId="24" fillId="33" borderId="24" xfId="0" applyFont="1" applyFill="1" applyBorder="1" applyAlignment="1">
      <alignment horizontal="left" wrapText="1"/>
    </xf>
    <xf numFmtId="4" fontId="32" fillId="46" borderId="11" xfId="0" applyNumberFormat="1" applyFont="1" applyFill="1" applyBorder="1" applyAlignment="1">
      <alignment horizontal="right"/>
    </xf>
    <xf numFmtId="4" fontId="35" fillId="46" borderId="11" xfId="0" applyNumberFormat="1" applyFont="1" applyFill="1" applyBorder="1" applyAlignment="1">
      <alignment horizontal="right"/>
    </xf>
    <xf numFmtId="4" fontId="36" fillId="46" borderId="11" xfId="0" applyNumberFormat="1" applyFont="1" applyFill="1" applyBorder="1" applyAlignment="1">
      <alignment horizontal="right"/>
    </xf>
    <xf numFmtId="4" fontId="30" fillId="46" borderId="11" xfId="0" applyNumberFormat="1" applyFont="1" applyFill="1" applyBorder="1" applyAlignment="1">
      <alignment horizontal="right"/>
    </xf>
    <xf numFmtId="4" fontId="30" fillId="46" borderId="11" xfId="0" applyNumberFormat="1" applyFont="1" applyFill="1" applyBorder="1" applyAlignment="1">
      <alignment horizontal="right" vertical="center"/>
    </xf>
    <xf numFmtId="0" fontId="30" fillId="48" borderId="37" xfId="0" applyFont="1" applyFill="1" applyBorder="1" applyAlignment="1">
      <alignment horizontal="center" vertical="center" wrapText="1"/>
    </xf>
    <xf numFmtId="0" fontId="31" fillId="48" borderId="30" xfId="0" applyFont="1" applyFill="1" applyBorder="1" applyAlignment="1">
      <alignment horizontal="center"/>
    </xf>
    <xf numFmtId="0" fontId="31" fillId="48" borderId="31" xfId="0" applyFont="1" applyFill="1" applyBorder="1" applyAlignment="1">
      <alignment horizontal="center"/>
    </xf>
    <xf numFmtId="4" fontId="31" fillId="43" borderId="17" xfId="0" applyNumberFormat="1" applyFont="1" applyFill="1" applyBorder="1" applyAlignment="1">
      <alignment horizontal="right"/>
    </xf>
    <xf numFmtId="0" fontId="20" fillId="48" borderId="25" xfId="0" applyFont="1" applyFill="1" applyBorder="1" applyAlignment="1">
      <alignment horizontal="center" vertical="center" wrapText="1"/>
    </xf>
    <xf numFmtId="0" fontId="20" fillId="48" borderId="18" xfId="0" applyFont="1" applyFill="1" applyBorder="1" applyAlignment="1">
      <alignment horizontal="center" vertical="center" wrapText="1"/>
    </xf>
    <xf numFmtId="2" fontId="21" fillId="35" borderId="37" xfId="0" applyNumberFormat="1" applyFont="1" applyFill="1" applyBorder="1" applyAlignment="1">
      <alignment horizontal="center" vertical="center" wrapText="1"/>
    </xf>
    <xf numFmtId="2" fontId="21" fillId="47" borderId="37" xfId="0" applyNumberFormat="1" applyFont="1" applyFill="1" applyBorder="1" applyAlignment="1">
      <alignment horizontal="center" vertical="center" wrapText="1"/>
    </xf>
    <xf numFmtId="2" fontId="21" fillId="35" borderId="11" xfId="0" applyNumberFormat="1" applyFont="1" applyFill="1" applyBorder="1" applyAlignment="1">
      <alignment horizontal="center" vertical="center" wrapText="1"/>
    </xf>
    <xf numFmtId="2" fontId="21" fillId="47" borderId="11" xfId="0" applyNumberFormat="1" applyFont="1" applyFill="1" applyBorder="1" applyAlignment="1">
      <alignment horizontal="center" vertical="center" wrapText="1"/>
    </xf>
    <xf numFmtId="2" fontId="38" fillId="0" borderId="34" xfId="0" applyNumberFormat="1" applyFont="1" applyBorder="1" applyAlignment="1">
      <alignment horizontal="center"/>
    </xf>
    <xf numFmtId="2" fontId="38" fillId="47" borderId="34" xfId="0" applyNumberFormat="1" applyFont="1" applyFill="1" applyBorder="1" applyAlignment="1">
      <alignment horizontal="center"/>
    </xf>
    <xf numFmtId="4" fontId="38" fillId="0" borderId="18" xfId="0" applyNumberFormat="1" applyFont="1" applyBorder="1" applyAlignment="1">
      <alignment horizontal="center"/>
    </xf>
    <xf numFmtId="4" fontId="38" fillId="47" borderId="18" xfId="0" applyNumberFormat="1" applyFont="1" applyFill="1" applyBorder="1" applyAlignment="1">
      <alignment horizontal="center"/>
    </xf>
    <xf numFmtId="4" fontId="21" fillId="35" borderId="34" xfId="0" applyNumberFormat="1" applyFont="1" applyFill="1" applyBorder="1" applyAlignment="1">
      <alignment horizontal="right" vertical="center" wrapText="1"/>
    </xf>
    <xf numFmtId="4" fontId="21" fillId="35" borderId="46" xfId="0" applyNumberFormat="1" applyFont="1" applyFill="1" applyBorder="1" applyAlignment="1">
      <alignment horizontal="right" vertical="center" wrapText="1"/>
    </xf>
    <xf numFmtId="4" fontId="21" fillId="35" borderId="37" xfId="0" applyNumberFormat="1" applyFont="1" applyFill="1" applyBorder="1" applyAlignment="1">
      <alignment horizontal="right" vertical="center" wrapText="1"/>
    </xf>
    <xf numFmtId="4" fontId="21" fillId="35" borderId="38" xfId="0" applyNumberFormat="1" applyFont="1" applyFill="1" applyBorder="1" applyAlignment="1">
      <alignment horizontal="right" vertical="center" wrapText="1"/>
    </xf>
    <xf numFmtId="4" fontId="21" fillId="35" borderId="11" xfId="0" applyNumberFormat="1" applyFont="1" applyFill="1" applyBorder="1" applyAlignment="1">
      <alignment horizontal="right" vertical="center" wrapText="1"/>
    </xf>
    <xf numFmtId="4" fontId="21" fillId="35" borderId="40" xfId="0" applyNumberFormat="1" applyFont="1" applyFill="1" applyBorder="1" applyAlignment="1">
      <alignment horizontal="right" vertical="center" wrapText="1"/>
    </xf>
    <xf numFmtId="4" fontId="38" fillId="0" borderId="55" xfId="0" applyNumberFormat="1" applyFont="1" applyBorder="1" applyAlignment="1">
      <alignment horizontal="center"/>
    </xf>
    <xf numFmtId="4" fontId="21" fillId="35" borderId="18" xfId="0" applyNumberFormat="1" applyFont="1" applyFill="1" applyBorder="1" applyAlignment="1">
      <alignment horizontal="right" vertical="center" wrapText="1"/>
    </xf>
    <xf numFmtId="4" fontId="34" fillId="35" borderId="11" xfId="0" applyNumberFormat="1" applyFont="1" applyFill="1" applyBorder="1" applyAlignment="1">
      <alignment horizontal="right"/>
    </xf>
    <xf numFmtId="4" fontId="33" fillId="35" borderId="11" xfId="0" applyNumberFormat="1" applyFont="1" applyFill="1" applyBorder="1" applyAlignment="1">
      <alignment horizontal="right"/>
    </xf>
    <xf numFmtId="0" fontId="31" fillId="43" borderId="56" xfId="0" applyFont="1" applyFill="1" applyBorder="1" applyAlignment="1">
      <alignment horizontal="center"/>
    </xf>
    <xf numFmtId="4" fontId="31" fillId="43" borderId="57" xfId="0" applyNumberFormat="1" applyFont="1" applyFill="1" applyBorder="1" applyAlignment="1">
      <alignment horizontal="right"/>
    </xf>
    <xf numFmtId="0" fontId="30" fillId="44" borderId="39" xfId="0" applyFont="1" applyFill="1" applyBorder="1"/>
    <xf numFmtId="4" fontId="30" fillId="44" borderId="40" xfId="0" applyNumberFormat="1" applyFont="1" applyFill="1" applyBorder="1" applyAlignment="1">
      <alignment horizontal="right"/>
    </xf>
    <xf numFmtId="0" fontId="32" fillId="0" borderId="39" xfId="0" applyFont="1" applyBorder="1"/>
    <xf numFmtId="4" fontId="32" fillId="0" borderId="40" xfId="0" applyNumberFormat="1" applyFont="1" applyBorder="1" applyAlignment="1">
      <alignment horizontal="right"/>
    </xf>
    <xf numFmtId="4" fontId="30" fillId="0" borderId="40" xfId="0" applyNumberFormat="1" applyFont="1" applyBorder="1" applyAlignment="1">
      <alignment horizontal="right"/>
    </xf>
    <xf numFmtId="4" fontId="36" fillId="0" borderId="40" xfId="0" applyNumberFormat="1" applyFont="1" applyBorder="1" applyAlignment="1">
      <alignment horizontal="right"/>
    </xf>
    <xf numFmtId="4" fontId="35" fillId="44" borderId="40" xfId="0" applyNumberFormat="1" applyFont="1" applyFill="1" applyBorder="1" applyAlignment="1">
      <alignment horizontal="right"/>
    </xf>
    <xf numFmtId="4" fontId="35" fillId="0" borderId="40" xfId="0" applyNumberFormat="1" applyFont="1" applyBorder="1" applyAlignment="1">
      <alignment horizontal="right"/>
    </xf>
    <xf numFmtId="0" fontId="34" fillId="45" borderId="39" xfId="0" applyFont="1" applyFill="1" applyBorder="1"/>
    <xf numFmtId="4" fontId="34" fillId="45" borderId="40" xfId="0" applyNumberFormat="1" applyFont="1" applyFill="1" applyBorder="1" applyAlignment="1">
      <alignment horizontal="right"/>
    </xf>
    <xf numFmtId="0" fontId="34" fillId="43" borderId="39" xfId="0" applyFont="1" applyFill="1" applyBorder="1"/>
    <xf numFmtId="4" fontId="34" fillId="43" borderId="40" xfId="0" applyNumberFormat="1" applyFont="1" applyFill="1" applyBorder="1" applyAlignment="1">
      <alignment horizontal="right"/>
    </xf>
    <xf numFmtId="0" fontId="35" fillId="44" borderId="39" xfId="0" applyFont="1" applyFill="1" applyBorder="1"/>
    <xf numFmtId="0" fontId="36" fillId="0" borderId="39" xfId="0" applyFont="1" applyBorder="1"/>
    <xf numFmtId="4" fontId="36" fillId="35" borderId="40" xfId="0" applyNumberFormat="1" applyFont="1" applyFill="1" applyBorder="1" applyAlignment="1">
      <alignment horizontal="right"/>
    </xf>
    <xf numFmtId="0" fontId="35" fillId="0" borderId="39" xfId="0" applyFont="1" applyBorder="1" applyAlignment="1">
      <alignment horizontal="right"/>
    </xf>
    <xf numFmtId="0" fontId="37" fillId="0" borderId="39" xfId="0" applyFont="1" applyBorder="1"/>
    <xf numFmtId="0" fontId="0" fillId="0" borderId="58" xfId="0" applyBorder="1"/>
    <xf numFmtId="0" fontId="61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27" fillId="35" borderId="11" xfId="0" applyFont="1" applyFill="1" applyBorder="1" applyAlignment="1">
      <alignment horizontal="left" vertical="center" wrapText="1"/>
    </xf>
    <xf numFmtId="0" fontId="62" fillId="35" borderId="11" xfId="0" applyFont="1" applyFill="1" applyBorder="1" applyAlignment="1">
      <alignment horizontal="left" vertical="center" indent="1"/>
    </xf>
    <xf numFmtId="0" fontId="62" fillId="35" borderId="11" xfId="0" applyFont="1" applyFill="1" applyBorder="1" applyAlignment="1">
      <alignment horizontal="left" vertical="center" wrapText="1" indent="1"/>
    </xf>
    <xf numFmtId="0" fontId="59" fillId="35" borderId="11" xfId="0" applyFont="1" applyFill="1" applyBorder="1" applyAlignment="1">
      <alignment horizontal="left" vertical="center" wrapText="1"/>
    </xf>
    <xf numFmtId="0" fontId="63" fillId="0" borderId="11" xfId="0" applyFont="1" applyBorder="1"/>
    <xf numFmtId="4" fontId="16" fillId="38" borderId="11" xfId="0" applyNumberFormat="1" applyFont="1" applyFill="1" applyBorder="1" applyAlignment="1">
      <alignment horizontal="center" vertical="center"/>
    </xf>
    <xf numFmtId="4" fontId="16" fillId="41" borderId="11" xfId="0" applyNumberFormat="1" applyFont="1" applyFill="1" applyBorder="1" applyAlignment="1">
      <alignment horizontal="center"/>
    </xf>
    <xf numFmtId="4" fontId="16" fillId="37" borderId="11" xfId="0" applyNumberFormat="1" applyFont="1" applyFill="1" applyBorder="1" applyAlignment="1">
      <alignment horizontal="center"/>
    </xf>
    <xf numFmtId="4" fontId="16" fillId="39" borderId="11" xfId="0" applyNumberFormat="1" applyFont="1" applyFill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4" fontId="16" fillId="35" borderId="11" xfId="0" applyNumberFormat="1" applyFont="1" applyFill="1" applyBorder="1" applyAlignment="1">
      <alignment horizontal="center"/>
    </xf>
    <xf numFmtId="4" fontId="0" fillId="35" borderId="11" xfId="0" applyNumberFormat="1" applyFill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64" fillId="0" borderId="18" xfId="0" applyFont="1" applyBorder="1" applyAlignment="1">
      <alignment horizontal="left"/>
    </xf>
    <xf numFmtId="0" fontId="27" fillId="35" borderId="11" xfId="0" applyFont="1" applyFill="1" applyBorder="1" applyAlignment="1">
      <alignment horizontal="left" vertical="top" wrapText="1"/>
    </xf>
    <xf numFmtId="0" fontId="62" fillId="35" borderId="11" xfId="0" applyFont="1" applyFill="1" applyBorder="1" applyAlignment="1">
      <alignment horizontal="left" vertical="center" wrapText="1"/>
    </xf>
    <xf numFmtId="4" fontId="39" fillId="35" borderId="11" xfId="0" applyNumberFormat="1" applyFont="1" applyFill="1" applyBorder="1" applyAlignment="1">
      <alignment horizontal="right"/>
    </xf>
    <xf numFmtId="4" fontId="39" fillId="47" borderId="11" xfId="0" applyNumberFormat="1" applyFont="1" applyFill="1" applyBorder="1" applyAlignment="1">
      <alignment horizontal="right" wrapText="1"/>
    </xf>
    <xf numFmtId="4" fontId="39" fillId="47" borderId="11" xfId="0" applyNumberFormat="1" applyFont="1" applyFill="1" applyBorder="1" applyAlignment="1">
      <alignment horizontal="right"/>
    </xf>
    <xf numFmtId="4" fontId="22" fillId="39" borderId="33" xfId="0" applyNumberFormat="1" applyFont="1" applyFill="1" applyBorder="1" applyAlignment="1">
      <alignment horizontal="right" wrapText="1"/>
    </xf>
    <xf numFmtId="4" fontId="24" fillId="39" borderId="33" xfId="0" applyNumberFormat="1" applyFont="1" applyFill="1" applyBorder="1" applyAlignment="1">
      <alignment horizontal="center" wrapText="1"/>
    </xf>
    <xf numFmtId="0" fontId="21" fillId="33" borderId="59" xfId="0" applyFont="1" applyFill="1" applyBorder="1" applyAlignment="1">
      <alignment horizontal="left" wrapText="1"/>
    </xf>
    <xf numFmtId="0" fontId="21" fillId="33" borderId="60" xfId="0" applyFont="1" applyFill="1" applyBorder="1" applyAlignment="1">
      <alignment horizontal="left" wrapText="1"/>
    </xf>
    <xf numFmtId="0" fontId="21" fillId="33" borderId="61" xfId="0" applyFont="1" applyFill="1" applyBorder="1" applyAlignment="1">
      <alignment horizontal="left" wrapText="1"/>
    </xf>
    <xf numFmtId="4" fontId="28" fillId="35" borderId="11" xfId="0" applyNumberFormat="1" applyFont="1" applyFill="1" applyBorder="1" applyAlignment="1">
      <alignment horizontal="right"/>
    </xf>
    <xf numFmtId="4" fontId="65" fillId="0" borderId="11" xfId="0" applyNumberFormat="1" applyFont="1" applyBorder="1"/>
    <xf numFmtId="0" fontId="32" fillId="0" borderId="11" xfId="0" applyFont="1" applyBorder="1" applyAlignment="1">
      <alignment horizontal="left"/>
    </xf>
    <xf numFmtId="0" fontId="65" fillId="0" borderId="11" xfId="0" applyFont="1" applyBorder="1"/>
    <xf numFmtId="0" fontId="65" fillId="47" borderId="11" xfId="0" applyFont="1" applyFill="1" applyBorder="1"/>
    <xf numFmtId="4" fontId="66" fillId="0" borderId="11" xfId="0" applyNumberFormat="1" applyFont="1" applyBorder="1"/>
    <xf numFmtId="0" fontId="66" fillId="0" borderId="11" xfId="0" applyFont="1" applyBorder="1"/>
    <xf numFmtId="0" fontId="27" fillId="45" borderId="11" xfId="0" applyFont="1" applyFill="1" applyBorder="1" applyAlignment="1">
      <alignment horizontal="left" vertical="center" wrapText="1"/>
    </xf>
    <xf numFmtId="4" fontId="28" fillId="45" borderId="11" xfId="0" applyNumberFormat="1" applyFont="1" applyFill="1" applyBorder="1" applyAlignment="1">
      <alignment horizontal="right"/>
    </xf>
    <xf numFmtId="4" fontId="39" fillId="45" borderId="11" xfId="0" applyNumberFormat="1" applyFont="1" applyFill="1" applyBorder="1" applyAlignment="1">
      <alignment horizontal="right" wrapText="1"/>
    </xf>
    <xf numFmtId="0" fontId="0" fillId="45" borderId="11" xfId="0" applyFill="1" applyBorder="1"/>
    <xf numFmtId="4" fontId="28" fillId="45" borderId="11" xfId="0" applyNumberFormat="1" applyFont="1" applyFill="1" applyBorder="1" applyAlignment="1">
      <alignment horizontal="right" wrapText="1"/>
    </xf>
    <xf numFmtId="4" fontId="66" fillId="45" borderId="11" xfId="0" applyNumberFormat="1" applyFont="1" applyFill="1" applyBorder="1"/>
    <xf numFmtId="0" fontId="16" fillId="45" borderId="11" xfId="0" applyFont="1" applyFill="1" applyBorder="1"/>
    <xf numFmtId="0" fontId="41" fillId="38" borderId="62" xfId="0" applyFont="1" applyFill="1" applyBorder="1" applyAlignment="1">
      <alignment horizontal="center"/>
    </xf>
    <xf numFmtId="0" fontId="40" fillId="38" borderId="63" xfId="0" applyFont="1" applyFill="1" applyBorder="1" applyAlignment="1">
      <alignment horizontal="center" vertical="center" wrapText="1"/>
    </xf>
    <xf numFmtId="0" fontId="41" fillId="38" borderId="63" xfId="0" applyFont="1" applyFill="1" applyBorder="1" applyAlignment="1">
      <alignment horizontal="center" vertical="center" wrapText="1"/>
    </xf>
    <xf numFmtId="0" fontId="41" fillId="38" borderId="62" xfId="0" applyFont="1" applyFill="1" applyBorder="1" applyAlignment="1">
      <alignment horizontal="center" vertical="center" wrapText="1"/>
    </xf>
    <xf numFmtId="0" fontId="16" fillId="35" borderId="12" xfId="0" applyFont="1" applyFill="1" applyBorder="1"/>
    <xf numFmtId="4" fontId="0" fillId="35" borderId="11" xfId="0" applyNumberFormat="1" applyFont="1" applyFill="1" applyBorder="1" applyAlignment="1">
      <alignment horizontal="center"/>
    </xf>
    <xf numFmtId="2" fontId="0" fillId="35" borderId="11" xfId="0" applyNumberFormat="1" applyFont="1" applyFill="1" applyBorder="1" applyAlignment="1">
      <alignment horizontal="right" vertical="center"/>
    </xf>
    <xf numFmtId="0" fontId="0" fillId="35" borderId="12" xfId="0" applyFont="1" applyFill="1" applyBorder="1"/>
    <xf numFmtId="0" fontId="26" fillId="0" borderId="0" xfId="0" applyFont="1"/>
    <xf numFmtId="0" fontId="41" fillId="40" borderId="13" xfId="0" applyFont="1" applyFill="1" applyBorder="1" applyAlignment="1">
      <alignment horizontal="center" vertical="center" wrapText="1"/>
    </xf>
    <xf numFmtId="0" fontId="41" fillId="40" borderId="12" xfId="0" applyFont="1" applyFill="1" applyBorder="1" applyAlignment="1">
      <alignment horizontal="center" vertical="center" wrapText="1"/>
    </xf>
    <xf numFmtId="0" fontId="65" fillId="0" borderId="0" xfId="0" applyFont="1"/>
    <xf numFmtId="0" fontId="14" fillId="35" borderId="0" xfId="0" applyFont="1" applyFill="1" applyBorder="1"/>
    <xf numFmtId="0" fontId="57" fillId="35" borderId="0" xfId="0" applyFont="1" applyFill="1" applyBorder="1"/>
    <xf numFmtId="4" fontId="58" fillId="35" borderId="0" xfId="0" applyNumberFormat="1" applyFont="1" applyFill="1" applyBorder="1" applyAlignment="1">
      <alignment wrapText="1"/>
    </xf>
    <xf numFmtId="164" fontId="16" fillId="35" borderId="0" xfId="0" applyNumberFormat="1" applyFont="1" applyFill="1" applyBorder="1"/>
    <xf numFmtId="0" fontId="16" fillId="48" borderId="13" xfId="0" applyFont="1" applyFill="1" applyBorder="1"/>
    <xf numFmtId="0" fontId="16" fillId="48" borderId="12" xfId="0" applyFont="1" applyFill="1" applyBorder="1"/>
    <xf numFmtId="4" fontId="16" fillId="48" borderId="11" xfId="0" applyNumberFormat="1" applyFont="1" applyFill="1" applyBorder="1" applyAlignment="1">
      <alignment horizontal="center"/>
    </xf>
    <xf numFmtId="0" fontId="0" fillId="39" borderId="13" xfId="0" applyFill="1" applyBorder="1"/>
    <xf numFmtId="0" fontId="0" fillId="39" borderId="12" xfId="0" applyFill="1" applyBorder="1"/>
    <xf numFmtId="4" fontId="0" fillId="39" borderId="11" xfId="0" applyNumberFormat="1" applyFont="1" applyFill="1" applyBorder="1" applyAlignment="1">
      <alignment horizontal="center"/>
    </xf>
    <xf numFmtId="2" fontId="41" fillId="48" borderId="11" xfId="0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horizontal="left"/>
    </xf>
    <xf numFmtId="0" fontId="32" fillId="44" borderId="34" xfId="0" applyFont="1" applyFill="1" applyBorder="1"/>
    <xf numFmtId="0" fontId="32" fillId="44" borderId="17" xfId="0" applyFont="1" applyFill="1" applyBorder="1"/>
    <xf numFmtId="0" fontId="30" fillId="0" borderId="14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4" fontId="30" fillId="44" borderId="34" xfId="0" applyNumberFormat="1" applyFont="1" applyFill="1" applyBorder="1" applyAlignment="1">
      <alignment horizontal="right" vertical="center"/>
    </xf>
    <xf numFmtId="4" fontId="30" fillId="44" borderId="17" xfId="0" applyNumberFormat="1" applyFont="1" applyFill="1" applyBorder="1" applyAlignment="1">
      <alignment horizontal="right" vertical="center"/>
    </xf>
    <xf numFmtId="4" fontId="36" fillId="0" borderId="11" xfId="0" applyNumberFormat="1" applyFont="1" applyFill="1" applyBorder="1" applyAlignment="1">
      <alignment horizontal="right"/>
    </xf>
    <xf numFmtId="0" fontId="36" fillId="0" borderId="14" xfId="0" applyFont="1" applyBorder="1" applyAlignment="1">
      <alignment horizontal="left"/>
    </xf>
    <xf numFmtId="0" fontId="63" fillId="0" borderId="0" xfId="0" applyFont="1" applyBorder="1"/>
    <xf numFmtId="0" fontId="20" fillId="39" borderId="64" xfId="0" applyFont="1" applyFill="1" applyBorder="1" applyAlignment="1">
      <alignment horizontal="center" vertical="center" wrapText="1"/>
    </xf>
    <xf numFmtId="4" fontId="59" fillId="35" borderId="11" xfId="0" applyNumberFormat="1" applyFont="1" applyFill="1" applyBorder="1" applyAlignment="1">
      <alignment vertical="center" wrapText="1"/>
    </xf>
    <xf numFmtId="2" fontId="27" fillId="45" borderId="11" xfId="0" applyNumberFormat="1" applyFont="1" applyFill="1" applyBorder="1" applyAlignment="1">
      <alignment vertical="center" wrapText="1"/>
    </xf>
    <xf numFmtId="2" fontId="27" fillId="35" borderId="11" xfId="0" applyNumberFormat="1" applyFont="1" applyFill="1" applyBorder="1" applyAlignment="1">
      <alignment vertical="center" wrapText="1"/>
    </xf>
    <xf numFmtId="2" fontId="59" fillId="35" borderId="11" xfId="0" applyNumberFormat="1" applyFont="1" applyFill="1" applyBorder="1" applyAlignment="1">
      <alignment vertical="center" wrapText="1"/>
    </xf>
    <xf numFmtId="2" fontId="59" fillId="35" borderId="11" xfId="0" applyNumberFormat="1" applyFont="1" applyFill="1" applyBorder="1" applyAlignment="1">
      <alignment vertical="center"/>
    </xf>
    <xf numFmtId="2" fontId="27" fillId="35" borderId="11" xfId="0" applyNumberFormat="1" applyFont="1" applyFill="1" applyBorder="1" applyAlignment="1">
      <alignment vertical="top" wrapText="1"/>
    </xf>
    <xf numFmtId="2" fontId="0" fillId="0" borderId="11" xfId="0" applyNumberFormat="1" applyBorder="1"/>
    <xf numFmtId="4" fontId="27" fillId="35" borderId="11" xfId="0" applyNumberFormat="1" applyFont="1" applyFill="1" applyBorder="1" applyAlignment="1">
      <alignment vertical="center" wrapText="1"/>
    </xf>
    <xf numFmtId="4" fontId="59" fillId="35" borderId="11" xfId="0" applyNumberFormat="1" applyFont="1" applyFill="1" applyBorder="1" applyAlignment="1">
      <alignment vertical="center"/>
    </xf>
    <xf numFmtId="4" fontId="27" fillId="35" borderId="11" xfId="0" applyNumberFormat="1" applyFont="1" applyFill="1" applyBorder="1" applyAlignment="1">
      <alignment vertical="top" wrapText="1"/>
    </xf>
    <xf numFmtId="4" fontId="44" fillId="35" borderId="15" xfId="42" applyNumberFormat="1" applyFont="1" applyFill="1" applyBorder="1" applyAlignment="1">
      <alignment horizontal="right" vertical="center"/>
    </xf>
    <xf numFmtId="2" fontId="0" fillId="51" borderId="11" xfId="0" applyNumberFormat="1" applyFont="1" applyFill="1" applyBorder="1" applyAlignment="1">
      <alignment horizontal="right" vertical="center"/>
    </xf>
    <xf numFmtId="2" fontId="41" fillId="51" borderId="11" xfId="0" applyNumberFormat="1" applyFont="1" applyFill="1" applyBorder="1" applyAlignment="1">
      <alignment horizontal="right" vertical="center"/>
    </xf>
    <xf numFmtId="4" fontId="35" fillId="51" borderId="40" xfId="0" applyNumberFormat="1" applyFont="1" applyFill="1" applyBorder="1" applyAlignment="1">
      <alignment horizontal="right"/>
    </xf>
    <xf numFmtId="4" fontId="36" fillId="52" borderId="11" xfId="0" applyNumberFormat="1" applyFont="1" applyFill="1" applyBorder="1" applyAlignment="1">
      <alignment horizontal="right"/>
    </xf>
    <xf numFmtId="4" fontId="35" fillId="52" borderId="11" xfId="0" applyNumberFormat="1" applyFont="1" applyFill="1" applyBorder="1" applyAlignment="1">
      <alignment horizontal="right"/>
    </xf>
    <xf numFmtId="4" fontId="35" fillId="52" borderId="40" xfId="0" applyNumberFormat="1" applyFont="1" applyFill="1" applyBorder="1" applyAlignment="1">
      <alignment horizontal="right"/>
    </xf>
    <xf numFmtId="4" fontId="36" fillId="52" borderId="40" xfId="0" applyNumberFormat="1" applyFont="1" applyFill="1" applyBorder="1" applyAlignment="1">
      <alignment horizontal="right"/>
    </xf>
    <xf numFmtId="4" fontId="33" fillId="52" borderId="11" xfId="0" applyNumberFormat="1" applyFont="1" applyFill="1" applyBorder="1" applyAlignment="1">
      <alignment horizontal="right"/>
    </xf>
    <xf numFmtId="4" fontId="34" fillId="52" borderId="11" xfId="0" applyNumberFormat="1" applyFont="1" applyFill="1" applyBorder="1" applyAlignment="1">
      <alignment horizontal="right"/>
    </xf>
    <xf numFmtId="4" fontId="32" fillId="0" borderId="11" xfId="0" applyNumberFormat="1" applyFont="1" applyFill="1" applyBorder="1" applyAlignment="1">
      <alignment horizontal="right"/>
    </xf>
    <xf numFmtId="4" fontId="35" fillId="0" borderId="40" xfId="0" applyNumberFormat="1" applyFont="1" applyFill="1" applyBorder="1" applyAlignment="1">
      <alignment horizontal="right"/>
    </xf>
    <xf numFmtId="0" fontId="36" fillId="0" borderId="13" xfId="0" applyFont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6" fillId="0" borderId="14" xfId="0" applyFont="1" applyFill="1" applyBorder="1"/>
    <xf numFmtId="4" fontId="35" fillId="0" borderId="14" xfId="0" applyNumberFormat="1" applyFont="1" applyFill="1" applyBorder="1" applyAlignment="1">
      <alignment horizontal="right"/>
    </xf>
    <xf numFmtId="4" fontId="32" fillId="0" borderId="14" xfId="0" applyNumberFormat="1" applyFont="1" applyFill="1" applyBorder="1" applyAlignment="1">
      <alignment horizontal="right"/>
    </xf>
    <xf numFmtId="4" fontId="35" fillId="0" borderId="65" xfId="0" applyNumberFormat="1" applyFont="1" applyFill="1" applyBorder="1" applyAlignment="1">
      <alignment horizontal="right"/>
    </xf>
    <xf numFmtId="0" fontId="30" fillId="0" borderId="13" xfId="0" applyFont="1" applyBorder="1" applyAlignment="1">
      <alignment horizontal="left"/>
    </xf>
    <xf numFmtId="0" fontId="30" fillId="44" borderId="13" xfId="0" applyFont="1" applyFill="1" applyBorder="1" applyAlignment="1">
      <alignment horizontal="left"/>
    </xf>
    <xf numFmtId="0" fontId="30" fillId="44" borderId="14" xfId="0" applyFont="1" applyFill="1" applyBorder="1" applyAlignment="1">
      <alignment horizontal="left"/>
    </xf>
    <xf numFmtId="0" fontId="30" fillId="44" borderId="12" xfId="0" applyFont="1" applyFill="1" applyBorder="1" applyAlignment="1">
      <alignment horizontal="left"/>
    </xf>
    <xf numFmtId="0" fontId="36" fillId="0" borderId="11" xfId="0" applyFont="1" applyFill="1" applyBorder="1" applyAlignment="1">
      <alignment horizontal="left"/>
    </xf>
    <xf numFmtId="0" fontId="36" fillId="0" borderId="11" xfId="0" applyFont="1" applyFill="1" applyBorder="1"/>
    <xf numFmtId="0" fontId="32" fillId="0" borderId="66" xfId="0" applyFont="1" applyFill="1" applyBorder="1"/>
    <xf numFmtId="0" fontId="32" fillId="0" borderId="14" xfId="0" applyFont="1" applyFill="1" applyBorder="1"/>
    <xf numFmtId="4" fontId="32" fillId="0" borderId="65" xfId="0" applyNumberFormat="1" applyFont="1" applyFill="1" applyBorder="1" applyAlignment="1">
      <alignment horizontal="right"/>
    </xf>
    <xf numFmtId="0" fontId="30" fillId="0" borderId="14" xfId="0" applyFont="1" applyFill="1" applyBorder="1"/>
    <xf numFmtId="0" fontId="32" fillId="0" borderId="14" xfId="0" applyFont="1" applyFill="1" applyBorder="1" applyAlignment="1">
      <alignment horizontal="left"/>
    </xf>
    <xf numFmtId="0" fontId="30" fillId="0" borderId="14" xfId="0" applyFont="1" applyFill="1" applyBorder="1" applyAlignment="1">
      <alignment horizontal="left"/>
    </xf>
    <xf numFmtId="4" fontId="36" fillId="0" borderId="14" xfId="0" applyNumberFormat="1" applyFont="1" applyFill="1" applyBorder="1" applyAlignment="1">
      <alignment horizontal="right"/>
    </xf>
    <xf numFmtId="4" fontId="36" fillId="0" borderId="65" xfId="0" applyNumberFormat="1" applyFont="1" applyFill="1" applyBorder="1" applyAlignment="1">
      <alignment horizontal="right"/>
    </xf>
    <xf numFmtId="0" fontId="28" fillId="0" borderId="66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4" fontId="28" fillId="0" borderId="14" xfId="0" applyNumberFormat="1" applyFont="1" applyFill="1" applyBorder="1" applyAlignment="1">
      <alignment horizontal="right"/>
    </xf>
    <xf numFmtId="4" fontId="28" fillId="0" borderId="65" xfId="0" applyNumberFormat="1" applyFont="1" applyFill="1" applyBorder="1" applyAlignment="1">
      <alignment horizontal="right"/>
    </xf>
    <xf numFmtId="0" fontId="33" fillId="0" borderId="66" xfId="0" applyFont="1" applyFill="1" applyBorder="1"/>
    <xf numFmtId="0" fontId="33" fillId="0" borderId="14" xfId="0" applyFont="1" applyFill="1" applyBorder="1"/>
    <xf numFmtId="4" fontId="34" fillId="0" borderId="14" xfId="0" applyNumberFormat="1" applyFont="1" applyFill="1" applyBorder="1" applyAlignment="1">
      <alignment horizontal="right"/>
    </xf>
    <xf numFmtId="4" fontId="34" fillId="0" borderId="65" xfId="0" applyNumberFormat="1" applyFont="1" applyFill="1" applyBorder="1" applyAlignment="1">
      <alignment horizontal="right"/>
    </xf>
    <xf numFmtId="0" fontId="34" fillId="0" borderId="66" xfId="0" applyFont="1" applyFill="1" applyBorder="1" applyAlignment="1">
      <alignment horizontal="right"/>
    </xf>
    <xf numFmtId="4" fontId="33" fillId="0" borderId="14" xfId="0" applyNumberFormat="1" applyFont="1" applyFill="1" applyBorder="1" applyAlignment="1">
      <alignment horizontal="right"/>
    </xf>
    <xf numFmtId="4" fontId="33" fillId="0" borderId="65" xfId="0" applyNumberFormat="1" applyFont="1" applyFill="1" applyBorder="1" applyAlignment="1">
      <alignment horizontal="right"/>
    </xf>
    <xf numFmtId="0" fontId="36" fillId="0" borderId="66" xfId="0" applyFont="1" applyFill="1" applyBorder="1"/>
    <xf numFmtId="4" fontId="30" fillId="0" borderId="14" xfId="0" applyNumberFormat="1" applyFont="1" applyFill="1" applyBorder="1" applyAlignment="1">
      <alignment horizontal="right"/>
    </xf>
    <xf numFmtId="0" fontId="36" fillId="0" borderId="39" xfId="0" applyFont="1" applyFill="1" applyBorder="1"/>
    <xf numFmtId="0" fontId="36" fillId="0" borderId="13" xfId="0" applyFont="1" applyFill="1" applyBorder="1"/>
    <xf numFmtId="0" fontId="35" fillId="0" borderId="66" xfId="0" applyFont="1" applyFill="1" applyBorder="1" applyAlignment="1">
      <alignment horizontal="right"/>
    </xf>
    <xf numFmtId="0" fontId="36" fillId="0" borderId="14" xfId="0" applyFont="1" applyFill="1" applyBorder="1" applyAlignment="1">
      <alignment horizontal="right"/>
    </xf>
    <xf numFmtId="49" fontId="36" fillId="0" borderId="14" xfId="0" applyNumberFormat="1" applyFont="1" applyFill="1" applyBorder="1" applyAlignment="1">
      <alignment horizontal="center"/>
    </xf>
    <xf numFmtId="49" fontId="36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36" fillId="0" borderId="14" xfId="0" applyFont="1" applyFill="1" applyBorder="1" applyAlignment="1">
      <alignment horizontal="center"/>
    </xf>
    <xf numFmtId="0" fontId="34" fillId="0" borderId="66" xfId="0" applyFont="1" applyBorder="1" applyAlignment="1">
      <alignment horizontal="right"/>
    </xf>
    <xf numFmtId="0" fontId="33" fillId="0" borderId="14" xfId="0" applyFont="1" applyBorder="1"/>
    <xf numFmtId="4" fontId="32" fillId="0" borderId="14" xfId="0" applyNumberFormat="1" applyFont="1" applyBorder="1" applyAlignment="1">
      <alignment horizontal="right"/>
    </xf>
    <xf numFmtId="4" fontId="35" fillId="35" borderId="65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wrapText="1"/>
    </xf>
    <xf numFmtId="0" fontId="36" fillId="0" borderId="67" xfId="0" applyFont="1" applyFill="1" applyBorder="1"/>
    <xf numFmtId="0" fontId="36" fillId="0" borderId="67" xfId="0" applyFont="1" applyFill="1" applyBorder="1" applyAlignment="1">
      <alignment horizontal="left"/>
    </xf>
    <xf numFmtId="0" fontId="34" fillId="35" borderId="0" xfId="0" applyFont="1" applyFill="1" applyBorder="1" applyAlignment="1">
      <alignment horizontal="right"/>
    </xf>
    <xf numFmtId="0" fontId="33" fillId="35" borderId="0" xfId="0" applyFont="1" applyFill="1" applyBorder="1"/>
    <xf numFmtId="0" fontId="35" fillId="35" borderId="0" xfId="0" applyFont="1" applyFill="1" applyBorder="1"/>
    <xf numFmtId="0" fontId="36" fillId="35" borderId="0" xfId="0" applyFont="1" applyFill="1" applyBorder="1"/>
    <xf numFmtId="0" fontId="36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0" fillId="0" borderId="0" xfId="0" applyBorder="1"/>
    <xf numFmtId="2" fontId="0" fillId="50" borderId="11" xfId="0" applyNumberFormat="1" applyFont="1" applyFill="1" applyBorder="1" applyAlignment="1">
      <alignment horizontal="right" vertical="center"/>
    </xf>
    <xf numFmtId="4" fontId="0" fillId="50" borderId="11" xfId="0" applyNumberFormat="1" applyFont="1" applyFill="1" applyBorder="1" applyAlignment="1">
      <alignment horizontal="center"/>
    </xf>
    <xf numFmtId="4" fontId="16" fillId="50" borderId="11" xfId="0" applyNumberFormat="1" applyFont="1" applyFill="1" applyBorder="1" applyAlignment="1">
      <alignment horizontal="center"/>
    </xf>
    <xf numFmtId="4" fontId="0" fillId="50" borderId="16" xfId="0" applyNumberFormat="1" applyFill="1" applyBorder="1" applyAlignment="1">
      <alignment horizontal="center"/>
    </xf>
    <xf numFmtId="4" fontId="0" fillId="50" borderId="11" xfId="0" applyNumberFormat="1" applyFill="1" applyBorder="1" applyAlignment="1">
      <alignment horizontal="center"/>
    </xf>
    <xf numFmtId="2" fontId="41" fillId="50" borderId="11" xfId="0" applyNumberFormat="1" applyFont="1" applyFill="1" applyBorder="1" applyAlignment="1">
      <alignment horizontal="right" vertical="center"/>
    </xf>
    <xf numFmtId="4" fontId="0" fillId="50" borderId="11" xfId="0" applyNumberFormat="1" applyFill="1" applyBorder="1"/>
    <xf numFmtId="2" fontId="0" fillId="50" borderId="17" xfId="0" applyNumberFormat="1" applyFill="1" applyBorder="1"/>
    <xf numFmtId="2" fontId="41" fillId="0" borderId="11" xfId="0" applyNumberFormat="1" applyFont="1" applyFill="1" applyBorder="1" applyAlignment="1">
      <alignment horizontal="right" vertical="center"/>
    </xf>
    <xf numFmtId="4" fontId="67" fillId="35" borderId="11" xfId="0" applyNumberFormat="1" applyFont="1" applyFill="1" applyBorder="1" applyAlignment="1">
      <alignment horizontal="center"/>
    </xf>
    <xf numFmtId="4" fontId="47" fillId="50" borderId="15" xfId="43" applyNumberFormat="1" applyFont="1" applyFill="1" applyBorder="1" applyAlignment="1">
      <alignment horizontal="center" vertical="center"/>
    </xf>
    <xf numFmtId="49" fontId="48" fillId="35" borderId="68" xfId="42" applyNumberFormat="1" applyFont="1" applyFill="1" applyBorder="1" applyAlignment="1">
      <alignment horizontal="left" vertical="center" wrapText="1"/>
    </xf>
    <xf numFmtId="3" fontId="48" fillId="35" borderId="68" xfId="42" applyNumberFormat="1" applyFont="1" applyFill="1" applyBorder="1" applyAlignment="1">
      <alignment horizontal="left" vertical="center" wrapText="1"/>
    </xf>
    <xf numFmtId="3" fontId="44" fillId="35" borderId="68" xfId="42" applyNumberFormat="1" applyFont="1" applyFill="1" applyBorder="1" applyAlignment="1">
      <alignment horizontal="right" vertical="center"/>
    </xf>
    <xf numFmtId="0" fontId="20" fillId="39" borderId="69" xfId="0" applyFont="1" applyFill="1" applyBorder="1" applyAlignment="1">
      <alignment horizontal="center" vertical="center" wrapText="1"/>
    </xf>
    <xf numFmtId="0" fontId="20" fillId="39" borderId="70" xfId="0" applyFont="1" applyFill="1" applyBorder="1" applyAlignment="1">
      <alignment horizontal="center" vertical="center" wrapText="1"/>
    </xf>
    <xf numFmtId="0" fontId="20" fillId="39" borderId="71" xfId="0" applyFont="1" applyFill="1" applyBorder="1" applyAlignment="1">
      <alignment horizontal="center" vertical="center" wrapText="1"/>
    </xf>
    <xf numFmtId="0" fontId="20" fillId="39" borderId="72" xfId="0" applyFont="1" applyFill="1" applyBorder="1" applyAlignment="1">
      <alignment horizontal="center" vertical="center" wrapText="1"/>
    </xf>
    <xf numFmtId="0" fontId="20" fillId="39" borderId="73" xfId="0" applyFont="1" applyFill="1" applyBorder="1" applyAlignment="1">
      <alignment horizontal="center" vertical="center" wrapText="1"/>
    </xf>
    <xf numFmtId="0" fontId="20" fillId="39" borderId="74" xfId="0" applyFont="1" applyFill="1" applyBorder="1" applyAlignment="1">
      <alignment horizontal="center" vertical="center" wrapText="1"/>
    </xf>
    <xf numFmtId="0" fontId="20" fillId="39" borderId="75" xfId="0" applyFont="1" applyFill="1" applyBorder="1" applyAlignment="1">
      <alignment horizontal="center" vertical="center" wrapText="1"/>
    </xf>
    <xf numFmtId="0" fontId="20" fillId="39" borderId="76" xfId="0" applyFont="1" applyFill="1" applyBorder="1" applyAlignment="1">
      <alignment horizontal="center" vertical="center" wrapText="1"/>
    </xf>
    <xf numFmtId="0" fontId="46" fillId="35" borderId="77" xfId="42" applyFont="1" applyFill="1" applyBorder="1" applyAlignment="1">
      <alignment horizontal="center" vertical="center" wrapText="1"/>
    </xf>
    <xf numFmtId="4" fontId="44" fillId="35" borderId="78" xfId="42" applyNumberFormat="1" applyFont="1" applyFill="1" applyBorder="1" applyAlignment="1">
      <alignment horizontal="right" vertical="center"/>
    </xf>
    <xf numFmtId="49" fontId="45" fillId="0" borderId="77" xfId="43" applyNumberFormat="1" applyFont="1" applyBorder="1" applyAlignment="1">
      <alignment horizontal="left" vertical="center" wrapText="1"/>
    </xf>
    <xf numFmtId="49" fontId="45" fillId="0" borderId="79" xfId="43" applyNumberFormat="1" applyFont="1" applyBorder="1" applyAlignment="1">
      <alignment horizontal="left" vertical="center" wrapText="1"/>
    </xf>
    <xf numFmtId="4" fontId="47" fillId="0" borderId="80" xfId="43" applyNumberFormat="1" applyFont="1" applyBorder="1" applyAlignment="1">
      <alignment horizontal="center" vertical="center"/>
    </xf>
    <xf numFmtId="4" fontId="47" fillId="50" borderId="80" xfId="43" applyNumberFormat="1" applyFont="1" applyFill="1" applyBorder="1" applyAlignment="1">
      <alignment horizontal="center" vertical="center"/>
    </xf>
    <xf numFmtId="4" fontId="44" fillId="35" borderId="80" xfId="42" applyNumberFormat="1" applyFont="1" applyFill="1" applyBorder="1" applyAlignment="1">
      <alignment horizontal="right" vertical="center"/>
    </xf>
    <xf numFmtId="4" fontId="44" fillId="35" borderId="81" xfId="42" applyNumberFormat="1" applyFont="1" applyFill="1" applyBorder="1" applyAlignment="1">
      <alignment horizontal="right" vertical="center"/>
    </xf>
    <xf numFmtId="0" fontId="23" fillId="3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36" borderId="0" xfId="0" applyFont="1" applyFill="1" applyAlignment="1">
      <alignment horizontal="center" wrapText="1"/>
    </xf>
    <xf numFmtId="0" fontId="16" fillId="36" borderId="0" xfId="0" applyFont="1" applyFill="1" applyAlignment="1">
      <alignment horizontal="center" wrapText="1"/>
    </xf>
    <xf numFmtId="0" fontId="27" fillId="35" borderId="13" xfId="0" applyFont="1" applyFill="1" applyBorder="1" applyAlignment="1">
      <alignment horizontal="left"/>
    </xf>
    <xf numFmtId="0" fontId="27" fillId="35" borderId="14" xfId="0" applyFont="1" applyFill="1" applyBorder="1" applyAlignment="1">
      <alignment horizontal="left"/>
    </xf>
    <xf numFmtId="0" fontId="27" fillId="35" borderId="12" xfId="0" applyFont="1" applyFill="1" applyBorder="1" applyAlignment="1">
      <alignment horizontal="left"/>
    </xf>
    <xf numFmtId="4" fontId="30" fillId="44" borderId="11" xfId="0" applyNumberFormat="1" applyFont="1" applyFill="1" applyBorder="1" applyAlignment="1">
      <alignment horizontal="right" vertical="center"/>
    </xf>
    <xf numFmtId="4" fontId="30" fillId="44" borderId="40" xfId="0" applyNumberFormat="1" applyFont="1" applyFill="1" applyBorder="1" applyAlignment="1">
      <alignment horizontal="right" vertical="center"/>
    </xf>
    <xf numFmtId="0" fontId="36" fillId="0" borderId="11" xfId="0" applyFont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43" borderId="11" xfId="0" applyFont="1" applyFill="1" applyBorder="1"/>
    <xf numFmtId="0" fontId="36" fillId="0" borderId="13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2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5" fillId="0" borderId="11" xfId="0" applyFont="1" applyBorder="1" applyAlignment="1">
      <alignment horizontal="left"/>
    </xf>
    <xf numFmtId="0" fontId="30" fillId="0" borderId="13" xfId="0" applyFont="1" applyBorder="1" applyAlignment="1">
      <alignment horizontal="left" wrapText="1"/>
    </xf>
    <xf numFmtId="0" fontId="30" fillId="0" borderId="14" xfId="0" applyFont="1" applyBorder="1" applyAlignment="1">
      <alignment horizontal="left" wrapText="1"/>
    </xf>
    <xf numFmtId="0" fontId="30" fillId="44" borderId="13" xfId="0" applyFont="1" applyFill="1" applyBorder="1" applyAlignment="1">
      <alignment horizontal="left"/>
    </xf>
    <xf numFmtId="0" fontId="30" fillId="44" borderId="14" xfId="0" applyFont="1" applyFill="1" applyBorder="1" applyAlignment="1">
      <alignment horizontal="left"/>
    </xf>
    <xf numFmtId="0" fontId="30" fillId="48" borderId="49" xfId="0" applyFont="1" applyFill="1" applyBorder="1" applyAlignment="1">
      <alignment horizontal="center" vertical="center" wrapText="1"/>
    </xf>
    <xf numFmtId="0" fontId="30" fillId="48" borderId="50" xfId="0" applyFont="1" applyFill="1" applyBorder="1" applyAlignment="1">
      <alignment horizontal="center" vertical="center" wrapText="1"/>
    </xf>
    <xf numFmtId="0" fontId="30" fillId="48" borderId="51" xfId="0" applyFont="1" applyFill="1" applyBorder="1" applyAlignment="1">
      <alignment horizontal="center" vertical="center" wrapText="1"/>
    </xf>
    <xf numFmtId="0" fontId="30" fillId="44" borderId="39" xfId="0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horizontal="left"/>
    </xf>
    <xf numFmtId="0" fontId="31" fillId="43" borderId="17" xfId="0" applyFont="1" applyFill="1" applyBorder="1" applyAlignment="1">
      <alignment horizontal="left"/>
    </xf>
    <xf numFmtId="0" fontId="35" fillId="44" borderId="11" xfId="0" applyFont="1" applyFill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34" fillId="45" borderId="13" xfId="0" applyFont="1" applyFill="1" applyBorder="1" applyAlignment="1">
      <alignment horizontal="left"/>
    </xf>
    <xf numFmtId="0" fontId="34" fillId="45" borderId="14" xfId="0" applyFont="1" applyFill="1" applyBorder="1" applyAlignment="1">
      <alignment horizontal="left"/>
    </xf>
    <xf numFmtId="0" fontId="35" fillId="44" borderId="11" xfId="0" applyFont="1" applyFill="1" applyBorder="1"/>
    <xf numFmtId="0" fontId="35" fillId="0" borderId="14" xfId="0" applyFont="1" applyFill="1" applyBorder="1" applyAlignment="1">
      <alignment horizontal="left"/>
    </xf>
    <xf numFmtId="0" fontId="34" fillId="0" borderId="14" xfId="0" applyFont="1" applyFill="1" applyBorder="1" applyAlignment="1">
      <alignment horizontal="left"/>
    </xf>
    <xf numFmtId="4" fontId="36" fillId="0" borderId="11" xfId="0" applyNumberFormat="1" applyFont="1" applyBorder="1" applyAlignment="1">
      <alignment horizontal="left"/>
    </xf>
    <xf numFmtId="0" fontId="30" fillId="44" borderId="11" xfId="0" applyFont="1" applyFill="1" applyBorder="1" applyAlignment="1">
      <alignment horizontal="left" wrapText="1"/>
    </xf>
    <xf numFmtId="0" fontId="29" fillId="0" borderId="34" xfId="0" applyFont="1" applyBorder="1" applyAlignment="1">
      <alignment horizontal="left"/>
    </xf>
    <xf numFmtId="0" fontId="31" fillId="48" borderId="53" xfId="0" applyFont="1" applyFill="1" applyBorder="1" applyAlignment="1">
      <alignment horizontal="center"/>
    </xf>
    <xf numFmtId="0" fontId="31" fillId="48" borderId="54" xfId="0" applyFont="1" applyFill="1" applyBorder="1" applyAlignment="1">
      <alignment horizontal="center"/>
    </xf>
    <xf numFmtId="0" fontId="31" fillId="48" borderId="32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left"/>
    </xf>
    <xf numFmtId="0" fontId="30" fillId="44" borderId="11" xfId="0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30" fillId="48" borderId="52" xfId="0" applyFont="1" applyFill="1" applyBorder="1" applyAlignment="1">
      <alignment horizontal="center" vertical="center" wrapText="1"/>
    </xf>
    <xf numFmtId="0" fontId="34" fillId="43" borderId="11" xfId="0" applyFont="1" applyFill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60" fillId="49" borderId="0" xfId="0" applyFont="1" applyFill="1" applyAlignment="1">
      <alignment horizontal="center" vertical="center" wrapText="1"/>
    </xf>
    <xf numFmtId="0" fontId="42" fillId="35" borderId="0" xfId="42" applyFont="1" applyFill="1" applyAlignment="1">
      <alignment horizontal="center" vertical="center" wrapText="1"/>
    </xf>
    <xf numFmtId="0" fontId="43" fillId="35" borderId="0" xfId="42" applyFont="1" applyFill="1" applyAlignment="1">
      <alignment vertical="center" wrapText="1"/>
    </xf>
    <xf numFmtId="0" fontId="43" fillId="35" borderId="0" xfId="42" applyFont="1" applyFill="1" applyAlignment="1">
      <alignment wrapText="1"/>
    </xf>
    <xf numFmtId="0" fontId="49" fillId="35" borderId="0" xfId="44" applyFont="1" applyFill="1" applyAlignment="1">
      <alignment horizontal="center" vertical="center" wrapText="1"/>
    </xf>
    <xf numFmtId="0" fontId="50" fillId="35" borderId="0" xfId="44" applyFont="1" applyFill="1" applyAlignment="1">
      <alignment vertical="center" wrapText="1"/>
    </xf>
    <xf numFmtId="0" fontId="50" fillId="35" borderId="0" xfId="44" applyFont="1" applyFill="1" applyAlignment="1">
      <alignment wrapText="1"/>
    </xf>
    <xf numFmtId="0" fontId="51" fillId="35" borderId="15" xfId="44" applyFont="1" applyFill="1" applyBorder="1" applyAlignment="1">
      <alignment horizontal="center" vertical="center" wrapText="1"/>
    </xf>
    <xf numFmtId="0" fontId="49" fillId="35" borderId="0" xfId="50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41" fillId="36" borderId="11" xfId="0" applyFont="1" applyFill="1" applyBorder="1" applyAlignment="1">
      <alignment horizontal="left" vertical="center"/>
    </xf>
    <xf numFmtId="0" fontId="40" fillId="40" borderId="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41" fillId="40" borderId="11" xfId="0" applyFont="1" applyFill="1" applyBorder="1" applyAlignment="1">
      <alignment horizontal="center" vertical="center"/>
    </xf>
    <xf numFmtId="0" fontId="41" fillId="40" borderId="13" xfId="0" applyFont="1" applyFill="1" applyBorder="1" applyAlignment="1">
      <alignment horizontal="center" vertical="center" wrapText="1"/>
    </xf>
    <xf numFmtId="0" fontId="41" fillId="40" borderId="12" xfId="0" applyFont="1" applyFill="1" applyBorder="1" applyAlignment="1">
      <alignment horizontal="center" vertical="center" wrapText="1"/>
    </xf>
    <xf numFmtId="0" fontId="41" fillId="41" borderId="13" xfId="0" applyFont="1" applyFill="1" applyBorder="1" applyAlignment="1">
      <alignment horizontal="left" vertical="center"/>
    </xf>
    <xf numFmtId="0" fontId="41" fillId="41" borderId="14" xfId="0" applyFont="1" applyFill="1" applyBorder="1" applyAlignment="1">
      <alignment horizontal="left" vertical="center"/>
    </xf>
    <xf numFmtId="0" fontId="40" fillId="38" borderId="13" xfId="0" applyFont="1" applyFill="1" applyBorder="1" applyAlignment="1">
      <alignment horizontal="center" vertical="center" wrapText="1"/>
    </xf>
    <xf numFmtId="0" fontId="40" fillId="38" borderId="12" xfId="0" applyFont="1" applyFill="1" applyBorder="1" applyAlignment="1">
      <alignment horizontal="center" vertical="center" wrapText="1"/>
    </xf>
    <xf numFmtId="0" fontId="16" fillId="41" borderId="13" xfId="0" applyFont="1" applyFill="1" applyBorder="1" applyAlignment="1">
      <alignment horizontal="left"/>
    </xf>
    <xf numFmtId="0" fontId="16" fillId="41" borderId="12" xfId="0" applyFont="1" applyFill="1" applyBorder="1" applyAlignment="1">
      <alignment horizontal="left"/>
    </xf>
    <xf numFmtId="0" fontId="41" fillId="37" borderId="13" xfId="0" applyFont="1" applyFill="1" applyBorder="1" applyAlignment="1">
      <alignment horizontal="left" vertical="center"/>
    </xf>
    <xf numFmtId="0" fontId="41" fillId="37" borderId="12" xfId="0" applyFont="1" applyFill="1" applyBorder="1" applyAlignment="1">
      <alignment horizontal="left" vertical="center"/>
    </xf>
    <xf numFmtId="0" fontId="41" fillId="39" borderId="13" xfId="0" applyFont="1" applyFill="1" applyBorder="1" applyAlignment="1">
      <alignment horizontal="left" vertical="center"/>
    </xf>
    <xf numFmtId="0" fontId="41" fillId="39" borderId="12" xfId="0" applyFont="1" applyFill="1" applyBorder="1" applyAlignment="1">
      <alignment horizontal="left" vertical="center"/>
    </xf>
    <xf numFmtId="0" fontId="41" fillId="39" borderId="11" xfId="0" applyFont="1" applyFill="1" applyBorder="1" applyAlignment="1">
      <alignment horizontal="left" vertical="center"/>
    </xf>
    <xf numFmtId="0" fontId="41" fillId="37" borderId="13" xfId="0" applyFont="1" applyFill="1" applyBorder="1" applyAlignment="1">
      <alignment horizontal="left"/>
    </xf>
    <xf numFmtId="0" fontId="41" fillId="37" borderId="12" xfId="0" applyFont="1" applyFill="1" applyBorder="1" applyAlignment="1">
      <alignment horizontal="left"/>
    </xf>
    <xf numFmtId="0" fontId="16" fillId="39" borderId="11" xfId="0" applyFont="1" applyFill="1" applyBorder="1" applyAlignment="1">
      <alignment horizontal="left" vertical="center"/>
    </xf>
    <xf numFmtId="0" fontId="41" fillId="48" borderId="11" xfId="0" applyFont="1" applyFill="1" applyBorder="1" applyAlignment="1">
      <alignment horizontal="left" vertical="center"/>
    </xf>
    <xf numFmtId="0" fontId="41" fillId="37" borderId="11" xfId="0" applyFont="1" applyFill="1" applyBorder="1" applyAlignment="1">
      <alignment horizontal="left" vertical="center"/>
    </xf>
    <xf numFmtId="0" fontId="0" fillId="50" borderId="11" xfId="0" applyFill="1" applyBorder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 xr:uid="{00000000-0005-0000-0000-000023000000}"/>
    <cellStyle name="Normalno 2 2" xfId="50" xr:uid="{00000000-0005-0000-0000-000024000000}"/>
    <cellStyle name="Normalno 2 3" xfId="47" xr:uid="{00000000-0005-0000-0000-000025000000}"/>
    <cellStyle name="Normalno 3" xfId="49" xr:uid="{00000000-0005-0000-0000-000026000000}"/>
    <cellStyle name="Normalno 3 2" xfId="48" xr:uid="{00000000-0005-0000-0000-000027000000}"/>
    <cellStyle name="Normalno 3 3" xfId="44" xr:uid="{00000000-0005-0000-0000-000028000000}"/>
    <cellStyle name="Normalno 4" xfId="43" xr:uid="{00000000-0005-0000-0000-000029000000}"/>
    <cellStyle name="Normalno 5" xfId="46" xr:uid="{00000000-0005-0000-0000-00002A000000}"/>
    <cellStyle name="Obično_List9" xfId="45" xr:uid="{00000000-0005-0000-0000-00002C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C914DC"/>
      <color rgb="FFF719BD"/>
      <color rgb="FF80B7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7" zoomScale="145" zoomScaleNormal="145" workbookViewId="0">
      <selection activeCell="A35" sqref="A35:G35"/>
    </sheetView>
  </sheetViews>
  <sheetFormatPr defaultColWidth="9.140625" defaultRowHeight="10.5" x14ac:dyDescent="0.15"/>
  <cols>
    <col min="1" max="1" width="34.85546875" style="1" customWidth="1"/>
    <col min="2" max="2" width="10" style="1" customWidth="1"/>
    <col min="3" max="3" width="12.7109375" style="1" customWidth="1"/>
    <col min="4" max="4" width="9.7109375" style="1" customWidth="1"/>
    <col min="5" max="5" width="10.42578125" style="1" customWidth="1"/>
    <col min="6" max="6" width="10.85546875" style="1" customWidth="1"/>
    <col min="7" max="7" width="11.42578125" style="1" customWidth="1"/>
    <col min="8" max="16384" width="9.140625" style="1"/>
  </cols>
  <sheetData>
    <row r="1" spans="1:7" ht="24" customHeight="1" x14ac:dyDescent="0.15">
      <c r="A1" s="405" t="s">
        <v>248</v>
      </c>
      <c r="B1" s="406"/>
      <c r="C1" s="406"/>
      <c r="D1" s="406"/>
      <c r="E1" s="406"/>
      <c r="F1" s="406"/>
      <c r="G1" s="406"/>
    </row>
    <row r="2" spans="1:7" ht="23.25" customHeight="1" x14ac:dyDescent="0.15">
      <c r="A2" s="406"/>
      <c r="B2" s="406"/>
      <c r="C2" s="406"/>
      <c r="D2" s="406"/>
      <c r="E2" s="406"/>
      <c r="F2" s="406"/>
      <c r="G2" s="406"/>
    </row>
    <row r="4" spans="1:7" ht="29.25" customHeight="1" x14ac:dyDescent="0.25">
      <c r="A4" s="407" t="s">
        <v>229</v>
      </c>
      <c r="B4" s="408"/>
      <c r="C4" s="408"/>
      <c r="D4" s="408"/>
      <c r="E4" s="408"/>
      <c r="F4" s="408"/>
      <c r="G4" s="408"/>
    </row>
    <row r="6" spans="1:7" x14ac:dyDescent="0.15">
      <c r="A6" s="3" t="s">
        <v>6</v>
      </c>
    </row>
    <row r="9" spans="1:7" ht="16.5" customHeight="1" x14ac:dyDescent="0.15">
      <c r="A9" s="402" t="s">
        <v>230</v>
      </c>
      <c r="B9" s="402"/>
      <c r="C9" s="402"/>
      <c r="D9" s="402"/>
      <c r="E9" s="402"/>
      <c r="F9" s="402"/>
      <c r="G9" s="402"/>
    </row>
    <row r="10" spans="1:7" x14ac:dyDescent="0.15">
      <c r="A10" s="3" t="s">
        <v>185</v>
      </c>
    </row>
    <row r="11" spans="1:7" s="2" customFormat="1" ht="11.25" thickBot="1" x14ac:dyDescent="0.2">
      <c r="A11" s="1"/>
      <c r="B11" s="1"/>
      <c r="C11" s="1"/>
      <c r="D11" s="1"/>
      <c r="E11" s="1"/>
      <c r="F11" s="1"/>
      <c r="G11" s="1"/>
    </row>
    <row r="12" spans="1:7" ht="32.25" thickBot="1" x14ac:dyDescent="0.2">
      <c r="A12" s="129" t="s">
        <v>198</v>
      </c>
      <c r="B12" s="129" t="s">
        <v>192</v>
      </c>
      <c r="C12" s="130" t="s">
        <v>159</v>
      </c>
      <c r="D12" s="131" t="s">
        <v>184</v>
      </c>
      <c r="E12" s="132" t="s">
        <v>190</v>
      </c>
      <c r="F12" s="129" t="s">
        <v>191</v>
      </c>
      <c r="G12" s="129" t="s">
        <v>191</v>
      </c>
    </row>
    <row r="13" spans="1:7" ht="21.75" thickBot="1" x14ac:dyDescent="0.2">
      <c r="A13" s="127">
        <v>1</v>
      </c>
      <c r="B13" s="127">
        <v>2</v>
      </c>
      <c r="C13" s="127">
        <v>3</v>
      </c>
      <c r="D13" s="127">
        <v>4</v>
      </c>
      <c r="E13" s="127">
        <v>5</v>
      </c>
      <c r="F13" s="127" t="s">
        <v>188</v>
      </c>
      <c r="G13" s="139" t="s">
        <v>189</v>
      </c>
    </row>
    <row r="14" spans="1:7" ht="14.25" customHeight="1" thickBot="1" x14ac:dyDescent="0.25">
      <c r="A14" s="244" t="s">
        <v>0</v>
      </c>
      <c r="B14" s="143">
        <v>305360.03000000003</v>
      </c>
      <c r="C14" s="143">
        <v>338129.97</v>
      </c>
      <c r="D14" s="144"/>
      <c r="E14" s="143">
        <v>362436.03</v>
      </c>
      <c r="F14" s="149">
        <f>E14/B14*100</f>
        <v>118.69137882911525</v>
      </c>
      <c r="G14" s="150">
        <f>E14/C14*100</f>
        <v>107.18837788912946</v>
      </c>
    </row>
    <row r="15" spans="1:7" ht="16.5" customHeight="1" thickBot="1" x14ac:dyDescent="0.25">
      <c r="A15" s="156" t="s">
        <v>4</v>
      </c>
      <c r="B15" s="243">
        <f>SUM(B14:B14)</f>
        <v>305360.03000000003</v>
      </c>
      <c r="C15" s="140">
        <f>SUM(C14:C14)</f>
        <v>338129.97</v>
      </c>
      <c r="D15" s="140"/>
      <c r="E15" s="140">
        <f>SUM(E14:E14)</f>
        <v>362436.03</v>
      </c>
      <c r="F15" s="155">
        <f>E15/B15*100</f>
        <v>118.69137882911525</v>
      </c>
      <c r="G15" s="157">
        <f>E15/C15*100</f>
        <v>107.18837788912946</v>
      </c>
    </row>
    <row r="16" spans="1:7" ht="13.5" customHeight="1" x14ac:dyDescent="0.2">
      <c r="A16" s="245" t="s">
        <v>1</v>
      </c>
      <c r="B16" s="40">
        <v>304153.31</v>
      </c>
      <c r="C16" s="40">
        <v>331192.28999999998</v>
      </c>
      <c r="D16" s="126"/>
      <c r="E16" s="40">
        <v>356220.94</v>
      </c>
      <c r="F16" s="151">
        <f>E16/B16*100</f>
        <v>117.11887666124692</v>
      </c>
      <c r="G16" s="152">
        <f>E16/C16*100</f>
        <v>107.55713546350974</v>
      </c>
    </row>
    <row r="17" spans="1:7" ht="15.75" customHeight="1" thickBot="1" x14ac:dyDescent="0.25">
      <c r="A17" s="246" t="s">
        <v>2</v>
      </c>
      <c r="B17" s="145">
        <v>1074.28</v>
      </c>
      <c r="C17" s="145">
        <v>7914.3</v>
      </c>
      <c r="D17" s="146"/>
      <c r="E17" s="145">
        <v>7106.46</v>
      </c>
      <c r="F17" s="153">
        <f>E17/B17*100</f>
        <v>661.50910377182856</v>
      </c>
      <c r="G17" s="154">
        <f>E17/C17*100</f>
        <v>89.792653803874003</v>
      </c>
    </row>
    <row r="18" spans="1:7" ht="15.75" customHeight="1" thickBot="1" x14ac:dyDescent="0.25">
      <c r="A18" s="156" t="s">
        <v>5</v>
      </c>
      <c r="B18" s="140">
        <f>SUM(B16:B17)</f>
        <v>305227.59000000003</v>
      </c>
      <c r="C18" s="140">
        <f>SUM(C16:C17)</f>
        <v>339106.58999999997</v>
      </c>
      <c r="D18" s="140"/>
      <c r="E18" s="140">
        <f>SUM(E16:E17)</f>
        <v>363327.4</v>
      </c>
      <c r="F18" s="155">
        <f>E18/B18*100</f>
        <v>119.03491424218893</v>
      </c>
      <c r="G18" s="242">
        <f>E18/C18*100</f>
        <v>107.14253592063783</v>
      </c>
    </row>
    <row r="19" spans="1:7" ht="15" customHeight="1" thickBot="1" x14ac:dyDescent="0.25">
      <c r="A19" s="169" t="s">
        <v>3</v>
      </c>
      <c r="B19" s="159">
        <f>B15-B18</f>
        <v>132.44000000000233</v>
      </c>
      <c r="C19" s="159">
        <f>C15-C18</f>
        <v>-976.61999999999534</v>
      </c>
      <c r="D19" s="160"/>
      <c r="E19" s="159">
        <f>E15-E18</f>
        <v>-891.36999999999534</v>
      </c>
      <c r="F19" s="133"/>
      <c r="G19" s="161"/>
    </row>
    <row r="20" spans="1:7" x14ac:dyDescent="0.15">
      <c r="A20" s="2"/>
    </row>
    <row r="21" spans="1:7" x14ac:dyDescent="0.15">
      <c r="A21" s="2"/>
    </row>
    <row r="22" spans="1:7" ht="12.75" customHeight="1" x14ac:dyDescent="0.15">
      <c r="A22" s="128" t="s">
        <v>186</v>
      </c>
    </row>
    <row r="23" spans="1:7" ht="11.25" thickBot="1" x14ac:dyDescent="0.2">
      <c r="A23" s="2"/>
    </row>
    <row r="24" spans="1:7" ht="32.25" thickBot="1" x14ac:dyDescent="0.2">
      <c r="A24" s="134" t="s">
        <v>198</v>
      </c>
      <c r="B24" s="135" t="s">
        <v>192</v>
      </c>
      <c r="C24" s="136" t="s">
        <v>159</v>
      </c>
      <c r="D24" s="131" t="s">
        <v>184</v>
      </c>
      <c r="E24" s="137" t="s">
        <v>190</v>
      </c>
      <c r="F24" s="135" t="s">
        <v>191</v>
      </c>
      <c r="G24" s="138" t="s">
        <v>191</v>
      </c>
    </row>
    <row r="25" spans="1:7" ht="14.25" customHeight="1" thickBot="1" x14ac:dyDescent="0.2">
      <c r="A25" s="131">
        <v>1</v>
      </c>
      <c r="B25" s="131">
        <v>2</v>
      </c>
      <c r="C25" s="131">
        <v>3</v>
      </c>
      <c r="D25" s="131">
        <v>4</v>
      </c>
      <c r="E25" s="131">
        <v>5</v>
      </c>
      <c r="F25" s="131" t="s">
        <v>188</v>
      </c>
      <c r="G25" s="131" t="s">
        <v>189</v>
      </c>
    </row>
    <row r="26" spans="1:7" ht="14.25" customHeight="1" x14ac:dyDescent="0.15">
      <c r="A26" s="141" t="s">
        <v>194</v>
      </c>
      <c r="B26" s="181">
        <v>0</v>
      </c>
      <c r="C26" s="181">
        <v>0</v>
      </c>
      <c r="D26" s="182"/>
      <c r="E26" s="181">
        <v>0</v>
      </c>
      <c r="F26" s="191"/>
      <c r="G26" s="192"/>
    </row>
    <row r="27" spans="1:7" ht="14.25" customHeight="1" x14ac:dyDescent="0.15">
      <c r="A27" s="142" t="s">
        <v>195</v>
      </c>
      <c r="B27" s="183">
        <v>0</v>
      </c>
      <c r="C27" s="183">
        <v>0</v>
      </c>
      <c r="D27" s="184"/>
      <c r="E27" s="183">
        <v>0</v>
      </c>
      <c r="F27" s="193"/>
      <c r="G27" s="194"/>
    </row>
    <row r="28" spans="1:7" ht="16.5" customHeight="1" thickBot="1" x14ac:dyDescent="0.25">
      <c r="A28" s="158" t="s">
        <v>193</v>
      </c>
      <c r="B28" s="185">
        <f>B26-B27</f>
        <v>0</v>
      </c>
      <c r="C28" s="185">
        <f t="shared" ref="C28:E28" si="0">C26-C27</f>
        <v>0</v>
      </c>
      <c r="D28" s="186"/>
      <c r="E28" s="185">
        <f t="shared" si="0"/>
        <v>0</v>
      </c>
      <c r="F28" s="189"/>
      <c r="G28" s="190"/>
    </row>
    <row r="29" spans="1:7" ht="16.5" customHeight="1" thickBot="1" x14ac:dyDescent="0.25">
      <c r="A29" s="236" t="s">
        <v>228</v>
      </c>
      <c r="B29" s="187">
        <v>0.28999999999999998</v>
      </c>
      <c r="C29" s="187">
        <v>976.62</v>
      </c>
      <c r="D29" s="188"/>
      <c r="E29" s="195">
        <v>132.61000000000001</v>
      </c>
      <c r="F29" s="196">
        <f t="shared" ref="F29:F30" si="1">E29/B29*100</f>
        <v>45727.586206896558</v>
      </c>
      <c r="G29" s="196">
        <f t="shared" ref="G29" si="2">E29/C29*100</f>
        <v>13.57846450001024</v>
      </c>
    </row>
    <row r="30" spans="1:7" ht="18" customHeight="1" thickBot="1" x14ac:dyDescent="0.25">
      <c r="A30" s="236" t="s">
        <v>196</v>
      </c>
      <c r="B30" s="115">
        <v>976.62</v>
      </c>
      <c r="C30" s="115">
        <v>0</v>
      </c>
      <c r="D30" s="148"/>
      <c r="E30" s="147">
        <f>E19+C29</f>
        <v>85.250000000004661</v>
      </c>
      <c r="F30" s="196">
        <f t="shared" si="1"/>
        <v>8.7290860314149477</v>
      </c>
      <c r="G30" s="196"/>
    </row>
    <row r="31" spans="1:7" x14ac:dyDescent="0.15">
      <c r="A31" s="2"/>
    </row>
    <row r="32" spans="1:7" x14ac:dyDescent="0.15">
      <c r="A32" s="2"/>
    </row>
    <row r="33" spans="1:7" ht="36.75" customHeight="1" x14ac:dyDescent="0.15">
      <c r="A33" s="403" t="s">
        <v>175</v>
      </c>
      <c r="B33" s="403"/>
      <c r="C33" s="403"/>
      <c r="D33" s="403"/>
      <c r="E33" s="403"/>
      <c r="F33" s="403"/>
      <c r="G33" s="403"/>
    </row>
    <row r="34" spans="1:7" ht="10.5" customHeight="1" x14ac:dyDescent="0.15">
      <c r="A34" s="404"/>
      <c r="B34" s="404"/>
      <c r="C34" s="404"/>
      <c r="D34" s="404"/>
      <c r="E34" s="404"/>
      <c r="F34" s="404"/>
      <c r="G34" s="404"/>
    </row>
    <row r="35" spans="1:7" ht="27" customHeight="1" x14ac:dyDescent="0.15">
      <c r="A35" s="403" t="s">
        <v>117</v>
      </c>
      <c r="B35" s="403"/>
      <c r="C35" s="403"/>
      <c r="D35" s="403"/>
      <c r="E35" s="403"/>
      <c r="F35" s="403"/>
      <c r="G35" s="403"/>
    </row>
  </sheetData>
  <mergeCells count="6">
    <mergeCell ref="A9:G9"/>
    <mergeCell ref="A33:G33"/>
    <mergeCell ref="A34:G34"/>
    <mergeCell ref="A35:G35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1"/>
  <sheetViews>
    <sheetView topLeftCell="A43" zoomScale="130" zoomScaleNormal="130" workbookViewId="0">
      <selection activeCell="K110" sqref="K110"/>
    </sheetView>
  </sheetViews>
  <sheetFormatPr defaultRowHeight="15" x14ac:dyDescent="0.25"/>
  <cols>
    <col min="9" max="9" width="19.7109375" customWidth="1"/>
    <col min="10" max="10" width="12" customWidth="1"/>
    <col min="11" max="12" width="11.42578125" customWidth="1"/>
    <col min="13" max="13" width="12.5703125" customWidth="1"/>
    <col min="15" max="15" width="9" customWidth="1"/>
    <col min="16" max="16" width="9.140625" hidden="1" customWidth="1"/>
  </cols>
  <sheetData>
    <row r="1" spans="1:15" x14ac:dyDescent="0.25">
      <c r="A1" s="17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9"/>
      <c r="B2" s="19"/>
      <c r="C2" s="19"/>
      <c r="D2" s="18" t="s">
        <v>197</v>
      </c>
      <c r="E2" s="94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9"/>
      <c r="L3" s="9"/>
      <c r="M3" s="9"/>
      <c r="N3" s="9"/>
      <c r="O3" s="9"/>
    </row>
    <row r="4" spans="1:15" ht="15.75" thickBot="1" x14ac:dyDescent="0.3">
      <c r="A4" s="167"/>
      <c r="B4" s="167"/>
      <c r="C4" s="167"/>
      <c r="D4" s="167"/>
      <c r="E4" s="445"/>
      <c r="F4" s="445"/>
      <c r="G4" s="445"/>
      <c r="H4" s="445"/>
      <c r="I4" s="445"/>
      <c r="J4" s="20"/>
      <c r="K4" s="20"/>
      <c r="L4" s="20"/>
      <c r="M4" s="20"/>
      <c r="N4" s="20"/>
      <c r="O4" s="20"/>
    </row>
    <row r="5" spans="1:15" ht="32.25" thickBot="1" x14ac:dyDescent="0.3">
      <c r="A5" s="430" t="s">
        <v>199</v>
      </c>
      <c r="B5" s="431"/>
      <c r="C5" s="432"/>
      <c r="D5" s="175"/>
      <c r="E5" s="452" t="s">
        <v>200</v>
      </c>
      <c r="F5" s="431"/>
      <c r="G5" s="431"/>
      <c r="H5" s="431"/>
      <c r="I5" s="432"/>
      <c r="J5" s="179" t="s">
        <v>192</v>
      </c>
      <c r="K5" s="163" t="s">
        <v>159</v>
      </c>
      <c r="L5" s="164" t="s">
        <v>184</v>
      </c>
      <c r="M5" s="165" t="s">
        <v>190</v>
      </c>
      <c r="N5" s="162" t="s">
        <v>191</v>
      </c>
      <c r="O5" s="166" t="s">
        <v>191</v>
      </c>
    </row>
    <row r="6" spans="1:15" ht="21.75" thickBot="1" x14ac:dyDescent="0.3">
      <c r="A6" s="176"/>
      <c r="B6" s="177"/>
      <c r="C6" s="177"/>
      <c r="D6" s="177"/>
      <c r="E6" s="446">
        <v>1</v>
      </c>
      <c r="F6" s="447"/>
      <c r="G6" s="447"/>
      <c r="H6" s="447"/>
      <c r="I6" s="448"/>
      <c r="J6" s="180">
        <v>2</v>
      </c>
      <c r="K6" s="180">
        <v>3</v>
      </c>
      <c r="L6" s="180">
        <v>4</v>
      </c>
      <c r="M6" s="180">
        <v>5</v>
      </c>
      <c r="N6" s="180" t="s">
        <v>188</v>
      </c>
      <c r="O6" s="180" t="s">
        <v>189</v>
      </c>
    </row>
    <row r="7" spans="1:15" x14ac:dyDescent="0.25">
      <c r="A7" s="199">
        <v>6</v>
      </c>
      <c r="B7" s="168"/>
      <c r="C7" s="168"/>
      <c r="D7" s="168"/>
      <c r="E7" s="435" t="s">
        <v>26</v>
      </c>
      <c r="F7" s="435"/>
      <c r="G7" s="435"/>
      <c r="H7" s="435"/>
      <c r="I7" s="435"/>
      <c r="J7" s="178">
        <f>J9+J13+J17+J22+J26</f>
        <v>305360.03000000003</v>
      </c>
      <c r="K7" s="178">
        <f>K9+K13+K17+K22+K26</f>
        <v>338129.97</v>
      </c>
      <c r="L7" s="178"/>
      <c r="M7" s="178">
        <f>M9+M13+M17+M22+M26</f>
        <v>362436.02999999997</v>
      </c>
      <c r="N7" s="178">
        <f>M7/J7*100</f>
        <v>118.69137882911525</v>
      </c>
      <c r="O7" s="200">
        <f>M7/K7*100</f>
        <v>107.18837788912943</v>
      </c>
    </row>
    <row r="8" spans="1:15" x14ac:dyDescent="0.25">
      <c r="A8" s="337"/>
      <c r="B8" s="338"/>
      <c r="C8" s="338"/>
      <c r="D8" s="338"/>
      <c r="E8" s="451"/>
      <c r="F8" s="451"/>
      <c r="G8" s="451"/>
      <c r="H8" s="451"/>
      <c r="I8" s="451"/>
      <c r="J8" s="339"/>
      <c r="K8" s="339"/>
      <c r="L8" s="339"/>
      <c r="M8" s="339"/>
      <c r="N8" s="339"/>
      <c r="O8" s="340"/>
    </row>
    <row r="9" spans="1:15" x14ac:dyDescent="0.25">
      <c r="A9" s="201">
        <v>63</v>
      </c>
      <c r="B9" s="98"/>
      <c r="C9" s="98"/>
      <c r="D9" s="98"/>
      <c r="E9" s="450" t="s">
        <v>27</v>
      </c>
      <c r="F9" s="450"/>
      <c r="G9" s="450"/>
      <c r="H9" s="450"/>
      <c r="I9" s="450"/>
      <c r="J9" s="99">
        <f>J10</f>
        <v>261388.44</v>
      </c>
      <c r="K9" s="99">
        <f>K10</f>
        <v>284795.78999999998</v>
      </c>
      <c r="L9" s="99"/>
      <c r="M9" s="99">
        <f>M10</f>
        <v>309478.93</v>
      </c>
      <c r="N9" s="99">
        <f>M9/J9*100</f>
        <v>118.39809365708751</v>
      </c>
      <c r="O9" s="202">
        <f>M9/K9*100</f>
        <v>108.6669609828151</v>
      </c>
    </row>
    <row r="10" spans="1:15" x14ac:dyDescent="0.25">
      <c r="A10" s="203"/>
      <c r="B10" s="23">
        <v>636</v>
      </c>
      <c r="C10" s="116"/>
      <c r="D10" s="21"/>
      <c r="E10" s="124" t="s">
        <v>71</v>
      </c>
      <c r="F10" s="124"/>
      <c r="G10" s="124"/>
      <c r="H10" s="124"/>
      <c r="I10" s="124"/>
      <c r="J10" s="25">
        <f>SUM(J11:J11)</f>
        <v>261388.44</v>
      </c>
      <c r="K10" s="25">
        <f>SUM(K11:K11)</f>
        <v>284795.78999999998</v>
      </c>
      <c r="L10" s="171"/>
      <c r="M10" s="25">
        <f>SUM(M11:M11)</f>
        <v>309478.93</v>
      </c>
      <c r="N10" s="24">
        <f>M10/J10*100</f>
        <v>118.39809365708751</v>
      </c>
      <c r="O10" s="205">
        <f>M10/K10*100</f>
        <v>108.6669609828151</v>
      </c>
    </row>
    <row r="11" spans="1:15" x14ac:dyDescent="0.25">
      <c r="A11" s="203"/>
      <c r="B11" s="21"/>
      <c r="C11" s="116">
        <v>6361</v>
      </c>
      <c r="D11" s="21"/>
      <c r="E11" s="116" t="s">
        <v>72</v>
      </c>
      <c r="F11" s="124"/>
      <c r="G11" s="124"/>
      <c r="H11" s="124"/>
      <c r="I11" s="124"/>
      <c r="J11" s="26">
        <v>261388.44</v>
      </c>
      <c r="K11" s="26">
        <v>284795.78999999998</v>
      </c>
      <c r="L11" s="172"/>
      <c r="M11" s="26">
        <v>309478.93</v>
      </c>
      <c r="N11" s="22">
        <f>M11/J11*100</f>
        <v>118.39809365708751</v>
      </c>
      <c r="O11" s="204">
        <f>M11/K11*100</f>
        <v>108.6669609828151</v>
      </c>
    </row>
    <row r="12" spans="1:15" x14ac:dyDescent="0.25">
      <c r="A12" s="329"/>
      <c r="B12" s="330"/>
      <c r="C12" s="333"/>
      <c r="D12" s="330"/>
      <c r="E12" s="333"/>
      <c r="F12" s="334"/>
      <c r="G12" s="334"/>
      <c r="H12" s="333"/>
      <c r="I12" s="334"/>
      <c r="J12" s="335"/>
      <c r="K12" s="335"/>
      <c r="L12" s="335"/>
      <c r="M12" s="335"/>
      <c r="N12" s="335"/>
      <c r="O12" s="336"/>
    </row>
    <row r="13" spans="1:15" x14ac:dyDescent="0.25">
      <c r="A13" s="201">
        <v>64</v>
      </c>
      <c r="B13" s="97"/>
      <c r="C13" s="120"/>
      <c r="D13" s="97"/>
      <c r="E13" s="120" t="s">
        <v>28</v>
      </c>
      <c r="F13" s="324"/>
      <c r="G13" s="325"/>
      <c r="H13" s="325"/>
      <c r="I13" s="326"/>
      <c r="J13" s="100">
        <f>J14</f>
        <v>0.01</v>
      </c>
      <c r="K13" s="100">
        <f>K14</f>
        <v>0.01</v>
      </c>
      <c r="L13" s="100"/>
      <c r="M13" s="100">
        <f>M14</f>
        <v>0</v>
      </c>
      <c r="N13" s="100">
        <f>M13/J13*100</f>
        <v>0</v>
      </c>
      <c r="O13" s="207">
        <f>M13/K13*100</f>
        <v>0</v>
      </c>
    </row>
    <row r="14" spans="1:15" x14ac:dyDescent="0.25">
      <c r="A14" s="203"/>
      <c r="B14" s="23">
        <v>641</v>
      </c>
      <c r="C14" s="124"/>
      <c r="D14" s="23"/>
      <c r="E14" s="124" t="s">
        <v>29</v>
      </c>
      <c r="F14" s="124"/>
      <c r="G14" s="323"/>
      <c r="H14" s="287"/>
      <c r="I14" s="288"/>
      <c r="J14" s="24">
        <f>J15</f>
        <v>0.01</v>
      </c>
      <c r="K14" s="25">
        <f>K15</f>
        <v>0.01</v>
      </c>
      <c r="L14" s="171"/>
      <c r="M14" s="24">
        <f>M15</f>
        <v>0</v>
      </c>
      <c r="N14" s="25">
        <f>M14/J14*100</f>
        <v>0</v>
      </c>
      <c r="O14" s="208">
        <f>M14/K14*100</f>
        <v>0</v>
      </c>
    </row>
    <row r="15" spans="1:15" x14ac:dyDescent="0.25">
      <c r="A15" s="203"/>
      <c r="B15" s="23"/>
      <c r="C15" s="116">
        <v>6413</v>
      </c>
      <c r="D15" s="21"/>
      <c r="E15" s="116" t="s">
        <v>30</v>
      </c>
      <c r="F15" s="124"/>
      <c r="G15" s="323"/>
      <c r="H15" s="287"/>
      <c r="I15" s="288"/>
      <c r="J15" s="26">
        <v>0.01</v>
      </c>
      <c r="K15" s="26">
        <v>0.01</v>
      </c>
      <c r="L15" s="172"/>
      <c r="M15" s="26">
        <v>0</v>
      </c>
      <c r="N15" s="26">
        <f>M15/J15*100</f>
        <v>0</v>
      </c>
      <c r="O15" s="206">
        <f>M15/K15*100</f>
        <v>0</v>
      </c>
    </row>
    <row r="16" spans="1:15" x14ac:dyDescent="0.25">
      <c r="A16" s="329"/>
      <c r="B16" s="330"/>
      <c r="C16" s="333"/>
      <c r="D16" s="330"/>
      <c r="E16" s="449"/>
      <c r="F16" s="449"/>
      <c r="G16" s="449"/>
      <c r="H16" s="449"/>
      <c r="I16" s="449"/>
      <c r="J16" s="321"/>
      <c r="K16" s="321"/>
      <c r="L16" s="321"/>
      <c r="M16" s="321"/>
      <c r="N16" s="321"/>
      <c r="O16" s="331"/>
    </row>
    <row r="17" spans="1:15" x14ac:dyDescent="0.25">
      <c r="A17" s="433">
        <v>66</v>
      </c>
      <c r="B17" s="285"/>
      <c r="C17" s="285"/>
      <c r="D17" s="285"/>
      <c r="E17" s="444" t="s">
        <v>31</v>
      </c>
      <c r="F17" s="444"/>
      <c r="G17" s="444"/>
      <c r="H17" s="444"/>
      <c r="I17" s="444"/>
      <c r="J17" s="412">
        <f>J19</f>
        <v>132.72</v>
      </c>
      <c r="K17" s="412">
        <f>K19</f>
        <v>265.45</v>
      </c>
      <c r="L17" s="289"/>
      <c r="M17" s="412">
        <f>M19</f>
        <v>0</v>
      </c>
      <c r="N17" s="412">
        <f>M17/J17*100</f>
        <v>0</v>
      </c>
      <c r="O17" s="413">
        <f>M17/K17*100</f>
        <v>0</v>
      </c>
    </row>
    <row r="18" spans="1:15" x14ac:dyDescent="0.25">
      <c r="A18" s="433"/>
      <c r="B18" s="286"/>
      <c r="C18" s="286"/>
      <c r="D18" s="286"/>
      <c r="E18" s="444"/>
      <c r="F18" s="444"/>
      <c r="G18" s="444"/>
      <c r="H18" s="444"/>
      <c r="I18" s="444"/>
      <c r="J18" s="412"/>
      <c r="K18" s="412"/>
      <c r="L18" s="290"/>
      <c r="M18" s="412"/>
      <c r="N18" s="412"/>
      <c r="O18" s="413"/>
    </row>
    <row r="19" spans="1:15" x14ac:dyDescent="0.25">
      <c r="A19" s="203"/>
      <c r="B19" s="23">
        <v>663</v>
      </c>
      <c r="C19" s="23"/>
      <c r="D19" s="23"/>
      <c r="E19" s="437" t="s">
        <v>32</v>
      </c>
      <c r="F19" s="437"/>
      <c r="G19" s="437"/>
      <c r="H19" s="437"/>
      <c r="I19" s="437"/>
      <c r="J19" s="24">
        <f>J20</f>
        <v>132.72</v>
      </c>
      <c r="K19" s="24">
        <f>K20</f>
        <v>265.45</v>
      </c>
      <c r="L19" s="173"/>
      <c r="M19" s="24">
        <f>M20</f>
        <v>0</v>
      </c>
      <c r="N19" s="24">
        <f t="shared" ref="N19:N20" si="0">M19/J19*100</f>
        <v>0</v>
      </c>
      <c r="O19" s="205">
        <f t="shared" ref="O19:O20" si="1">M19/K19*100</f>
        <v>0</v>
      </c>
    </row>
    <row r="20" spans="1:15" x14ac:dyDescent="0.25">
      <c r="A20" s="203"/>
      <c r="B20" s="23"/>
      <c r="C20" s="116">
        <v>6631</v>
      </c>
      <c r="D20" s="23"/>
      <c r="E20" s="116" t="s">
        <v>73</v>
      </c>
      <c r="F20" s="323"/>
      <c r="G20" s="287"/>
      <c r="H20" s="287"/>
      <c r="I20" s="287"/>
      <c r="J20" s="22">
        <v>132.72</v>
      </c>
      <c r="K20" s="22">
        <v>265.45</v>
      </c>
      <c r="L20" s="170"/>
      <c r="M20" s="22">
        <v>0</v>
      </c>
      <c r="N20" s="22">
        <f t="shared" si="0"/>
        <v>0</v>
      </c>
      <c r="O20" s="204">
        <f t="shared" si="1"/>
        <v>0</v>
      </c>
    </row>
    <row r="21" spans="1:15" x14ac:dyDescent="0.25">
      <c r="A21" s="329"/>
      <c r="B21" s="332"/>
      <c r="C21" s="333"/>
      <c r="D21" s="332"/>
      <c r="E21" s="333"/>
      <c r="F21" s="334"/>
      <c r="G21" s="334"/>
      <c r="H21" s="334"/>
      <c r="I21" s="334"/>
      <c r="J21" s="321"/>
      <c r="K21" s="321"/>
      <c r="L21" s="321"/>
      <c r="M21" s="321"/>
      <c r="N21" s="321"/>
      <c r="O21" s="331"/>
    </row>
    <row r="22" spans="1:15" x14ac:dyDescent="0.25">
      <c r="A22" s="201">
        <v>67</v>
      </c>
      <c r="B22" s="98"/>
      <c r="C22" s="98"/>
      <c r="D22" s="98"/>
      <c r="E22" s="450" t="s">
        <v>181</v>
      </c>
      <c r="F22" s="450"/>
      <c r="G22" s="450"/>
      <c r="H22" s="450"/>
      <c r="I22" s="450"/>
      <c r="J22" s="99">
        <f>J23</f>
        <v>43793.73</v>
      </c>
      <c r="K22" s="99">
        <f>K23</f>
        <v>53023.72</v>
      </c>
      <c r="L22" s="99"/>
      <c r="M22" s="99">
        <f>M23</f>
        <v>52957.1</v>
      </c>
      <c r="N22" s="99">
        <f>M22/J22*100</f>
        <v>120.92393134816331</v>
      </c>
      <c r="O22" s="202">
        <f t="shared" ref="O22" si="2">M22/K22*100</f>
        <v>99.874358117461398</v>
      </c>
    </row>
    <row r="23" spans="1:15" x14ac:dyDescent="0.25">
      <c r="A23" s="203"/>
      <c r="B23" s="23">
        <v>671</v>
      </c>
      <c r="C23" s="249"/>
      <c r="D23" s="23"/>
      <c r="E23" s="284" t="s">
        <v>33</v>
      </c>
      <c r="F23" s="287"/>
      <c r="G23" s="287"/>
      <c r="H23" s="287"/>
      <c r="I23" s="287"/>
      <c r="J23" s="24">
        <f>J24</f>
        <v>43793.73</v>
      </c>
      <c r="K23" s="24">
        <f>K24</f>
        <v>53023.72</v>
      </c>
      <c r="L23" s="173"/>
      <c r="M23" s="24">
        <f>M24</f>
        <v>52957.1</v>
      </c>
      <c r="N23" s="24">
        <f>M23/J23*100</f>
        <v>120.92393134816331</v>
      </c>
      <c r="O23" s="205">
        <f>M23/K23*100</f>
        <v>99.874358117461398</v>
      </c>
    </row>
    <row r="24" spans="1:15" x14ac:dyDescent="0.25">
      <c r="A24" s="203"/>
      <c r="B24" s="23"/>
      <c r="C24" s="249">
        <v>6711</v>
      </c>
      <c r="D24" s="23"/>
      <c r="E24" s="284" t="s">
        <v>33</v>
      </c>
      <c r="F24" s="287"/>
      <c r="G24" s="287"/>
      <c r="H24" s="287"/>
      <c r="I24" s="287"/>
      <c r="J24" s="22">
        <v>43793.73</v>
      </c>
      <c r="K24" s="22">
        <v>53023.72</v>
      </c>
      <c r="L24" s="170"/>
      <c r="M24" s="22">
        <v>52957.1</v>
      </c>
      <c r="N24" s="22">
        <f>M24/J24*100</f>
        <v>120.92393134816331</v>
      </c>
      <c r="O24" s="204">
        <f>M24/K24*100</f>
        <v>99.874358117461398</v>
      </c>
    </row>
    <row r="25" spans="1:15" x14ac:dyDescent="0.25">
      <c r="A25" s="329"/>
      <c r="B25" s="330"/>
      <c r="C25" s="330"/>
      <c r="D25" s="330"/>
      <c r="E25" s="449"/>
      <c r="F25" s="449"/>
      <c r="G25" s="449"/>
      <c r="H25" s="449"/>
      <c r="I25" s="449"/>
      <c r="J25" s="321"/>
      <c r="K25" s="321"/>
      <c r="L25" s="321"/>
      <c r="M25" s="321"/>
      <c r="N25" s="321"/>
      <c r="O25" s="331"/>
    </row>
    <row r="26" spans="1:15" x14ac:dyDescent="0.25">
      <c r="A26" s="201">
        <v>68</v>
      </c>
      <c r="B26" s="98"/>
      <c r="C26" s="98"/>
      <c r="D26" s="98"/>
      <c r="E26" s="428" t="s">
        <v>242</v>
      </c>
      <c r="F26" s="429"/>
      <c r="G26" s="429"/>
      <c r="H26" s="429"/>
      <c r="I26" s="429"/>
      <c r="J26" s="99">
        <v>45.13</v>
      </c>
      <c r="K26" s="99">
        <f>K27</f>
        <v>45</v>
      </c>
      <c r="L26" s="99"/>
      <c r="M26" s="99">
        <f>M27</f>
        <v>0</v>
      </c>
      <c r="N26" s="99">
        <f>M26/J26*100</f>
        <v>0</v>
      </c>
      <c r="O26" s="202">
        <f t="shared" ref="O26:O28" si="3">M26/K26*100</f>
        <v>0</v>
      </c>
    </row>
    <row r="27" spans="1:15" x14ac:dyDescent="0.25">
      <c r="A27" s="203"/>
      <c r="B27" s="27">
        <v>683</v>
      </c>
      <c r="C27" s="23"/>
      <c r="D27" s="23"/>
      <c r="E27" s="426" t="s">
        <v>231</v>
      </c>
      <c r="F27" s="427"/>
      <c r="G27" s="427"/>
      <c r="H27" s="427"/>
      <c r="I27" s="427"/>
      <c r="J27" s="28">
        <f>SUM(J28:J28)</f>
        <v>45.13</v>
      </c>
      <c r="K27" s="28">
        <f>SUM(K28:K28)</f>
        <v>45</v>
      </c>
      <c r="L27" s="174"/>
      <c r="M27" s="28">
        <f>SUM(M28:M28)</f>
        <v>0</v>
      </c>
      <c r="N27" s="29">
        <f>M27/J27*100</f>
        <v>0</v>
      </c>
      <c r="O27" s="205">
        <f t="shared" si="3"/>
        <v>0</v>
      </c>
    </row>
    <row r="28" spans="1:15" x14ac:dyDescent="0.25">
      <c r="A28" s="203"/>
      <c r="B28" s="21"/>
      <c r="C28" s="116">
        <v>6831</v>
      </c>
      <c r="D28" s="21"/>
      <c r="E28" s="454" t="s">
        <v>231</v>
      </c>
      <c r="F28" s="455"/>
      <c r="G28" s="455"/>
      <c r="H28" s="455"/>
      <c r="I28" s="455"/>
      <c r="J28" s="26">
        <v>45.13</v>
      </c>
      <c r="K28" s="26">
        <v>45</v>
      </c>
      <c r="L28" s="172"/>
      <c r="M28" s="26">
        <v>0</v>
      </c>
      <c r="N28" s="26">
        <f>M28/J28*100</f>
        <v>0</v>
      </c>
      <c r="O28" s="204">
        <f t="shared" si="3"/>
        <v>0</v>
      </c>
    </row>
    <row r="29" spans="1:15" x14ac:dyDescent="0.25">
      <c r="A29" s="341"/>
      <c r="B29" s="342"/>
      <c r="C29" s="342"/>
      <c r="D29" s="342"/>
      <c r="E29" s="442"/>
      <c r="F29" s="442"/>
      <c r="G29" s="442"/>
      <c r="H29" s="442"/>
      <c r="I29" s="442"/>
      <c r="J29" s="343"/>
      <c r="K29" s="343"/>
      <c r="L29" s="343"/>
      <c r="M29" s="343"/>
      <c r="N29" s="343"/>
      <c r="O29" s="344"/>
    </row>
    <row r="30" spans="1:15" x14ac:dyDescent="0.25">
      <c r="A30" s="209"/>
      <c r="B30" s="101"/>
      <c r="C30" s="101"/>
      <c r="D30" s="101"/>
      <c r="E30" s="438" t="s">
        <v>116</v>
      </c>
      <c r="F30" s="439"/>
      <c r="G30" s="439"/>
      <c r="H30" s="439"/>
      <c r="I30" s="439"/>
      <c r="J30" s="102">
        <f>J31+J94</f>
        <v>305227.59000000003</v>
      </c>
      <c r="K30" s="102">
        <f>K31+K94</f>
        <v>339106.58999999997</v>
      </c>
      <c r="L30" s="102"/>
      <c r="M30" s="102">
        <f>M31+M94</f>
        <v>363327.40000000008</v>
      </c>
      <c r="N30" s="103">
        <f>M30/J30*100</f>
        <v>119.03491424218893</v>
      </c>
      <c r="O30" s="210">
        <f>M30/K30*100</f>
        <v>107.14253592063785</v>
      </c>
    </row>
    <row r="31" spans="1:15" x14ac:dyDescent="0.25">
      <c r="A31" s="211">
        <v>3</v>
      </c>
      <c r="B31" s="122"/>
      <c r="C31" s="122"/>
      <c r="D31" s="122"/>
      <c r="E31" s="453" t="s">
        <v>34</v>
      </c>
      <c r="F31" s="453"/>
      <c r="G31" s="453"/>
      <c r="H31" s="453"/>
      <c r="I31" s="453"/>
      <c r="J31" s="96">
        <f>J33+J44+J79+J85+J89</f>
        <v>304153.31</v>
      </c>
      <c r="K31" s="96">
        <f>SUM(K33+K44+K79+K85+K89)</f>
        <v>331192.28999999998</v>
      </c>
      <c r="L31" s="96"/>
      <c r="M31" s="96">
        <f>SUM(M33+M44+M79+M85+M89)</f>
        <v>356220.94000000006</v>
      </c>
      <c r="N31" s="95">
        <f>M31/J31*100</f>
        <v>117.11887666124694</v>
      </c>
      <c r="O31" s="212">
        <f>M31/K31*100</f>
        <v>107.55713546350975</v>
      </c>
    </row>
    <row r="32" spans="1:15" x14ac:dyDescent="0.25">
      <c r="A32" s="345"/>
      <c r="B32" s="342"/>
      <c r="C32" s="342"/>
      <c r="D32" s="342"/>
      <c r="E32" s="434"/>
      <c r="F32" s="434"/>
      <c r="G32" s="434"/>
      <c r="H32" s="434"/>
      <c r="I32" s="434"/>
      <c r="J32" s="346"/>
      <c r="K32" s="346"/>
      <c r="L32" s="346"/>
      <c r="M32" s="346"/>
      <c r="N32" s="346"/>
      <c r="O32" s="347"/>
    </row>
    <row r="33" spans="1:15" x14ac:dyDescent="0.25">
      <c r="A33" s="213">
        <v>31</v>
      </c>
      <c r="B33" s="104" t="s">
        <v>35</v>
      </c>
      <c r="C33" s="104"/>
      <c r="D33" s="104"/>
      <c r="E33" s="436" t="s">
        <v>36</v>
      </c>
      <c r="F33" s="436"/>
      <c r="G33" s="436"/>
      <c r="H33" s="436"/>
      <c r="I33" s="436"/>
      <c r="J33" s="100">
        <f>SUM(J34+J37+J40)</f>
        <v>244126.32</v>
      </c>
      <c r="K33" s="100">
        <v>265779.88</v>
      </c>
      <c r="L33" s="100"/>
      <c r="M33" s="100">
        <f>M34+M37+M40</f>
        <v>284524.33</v>
      </c>
      <c r="N33" s="99">
        <f>M33/J33*100</f>
        <v>116.54799449727503</v>
      </c>
      <c r="O33" s="207">
        <f>M33/K33*100</f>
        <v>107.05262189146897</v>
      </c>
    </row>
    <row r="34" spans="1:15" x14ac:dyDescent="0.25">
      <c r="A34" s="214"/>
      <c r="B34" s="31">
        <v>311</v>
      </c>
      <c r="C34" s="30"/>
      <c r="D34" s="30"/>
      <c r="E34" s="417" t="s">
        <v>37</v>
      </c>
      <c r="F34" s="418"/>
      <c r="G34" s="418"/>
      <c r="H34" s="418"/>
      <c r="I34" s="418"/>
      <c r="J34" s="25">
        <f>J35</f>
        <v>200327.93</v>
      </c>
      <c r="K34" s="310"/>
      <c r="L34" s="171"/>
      <c r="M34" s="25">
        <f>M35</f>
        <v>230681.54</v>
      </c>
      <c r="N34" s="24">
        <f>M34/J34*100</f>
        <v>115.1519610870037</v>
      </c>
      <c r="O34" s="311"/>
    </row>
    <row r="35" spans="1:15" x14ac:dyDescent="0.25">
      <c r="A35" s="214"/>
      <c r="B35" s="30"/>
      <c r="C35" s="117">
        <v>3111</v>
      </c>
      <c r="D35" s="32"/>
      <c r="E35" s="414" t="s">
        <v>38</v>
      </c>
      <c r="F35" s="414"/>
      <c r="G35" s="414"/>
      <c r="H35" s="414"/>
      <c r="I35" s="414"/>
      <c r="J35" s="26">
        <v>200327.93</v>
      </c>
      <c r="K35" s="309"/>
      <c r="L35" s="172"/>
      <c r="M35" s="26">
        <v>230681.54</v>
      </c>
      <c r="N35" s="22">
        <f>M35/J35*100</f>
        <v>115.1519610870037</v>
      </c>
      <c r="O35" s="312"/>
    </row>
    <row r="36" spans="1:15" x14ac:dyDescent="0.25">
      <c r="A36" s="350"/>
      <c r="B36" s="351"/>
      <c r="C36" s="318"/>
      <c r="D36" s="319"/>
      <c r="E36" s="415"/>
      <c r="F36" s="415"/>
      <c r="G36" s="415"/>
      <c r="H36" s="415"/>
      <c r="I36" s="415"/>
      <c r="J36" s="335"/>
      <c r="K36" s="335"/>
      <c r="L36" s="335"/>
      <c r="M36" s="335"/>
      <c r="N36" s="349"/>
      <c r="O36" s="336"/>
    </row>
    <row r="37" spans="1:15" x14ac:dyDescent="0.25">
      <c r="A37" s="214"/>
      <c r="B37" s="31">
        <v>312</v>
      </c>
      <c r="C37" s="117"/>
      <c r="D37" s="30"/>
      <c r="E37" s="425" t="s">
        <v>39</v>
      </c>
      <c r="F37" s="425"/>
      <c r="G37" s="425"/>
      <c r="H37" s="425"/>
      <c r="I37" s="425"/>
      <c r="J37" s="25">
        <f>J38</f>
        <v>10744.29</v>
      </c>
      <c r="K37" s="310"/>
      <c r="L37" s="171"/>
      <c r="M37" s="25">
        <f>M38</f>
        <v>15766.02</v>
      </c>
      <c r="N37" s="24">
        <f>M37/J37*100</f>
        <v>146.73859324348095</v>
      </c>
      <c r="O37" s="311"/>
    </row>
    <row r="38" spans="1:15" x14ac:dyDescent="0.25">
      <c r="A38" s="214"/>
      <c r="B38" s="30"/>
      <c r="C38" s="117">
        <v>3121</v>
      </c>
      <c r="D38" s="32"/>
      <c r="E38" s="414" t="s">
        <v>39</v>
      </c>
      <c r="F38" s="414"/>
      <c r="G38" s="414"/>
      <c r="H38" s="414"/>
      <c r="I38" s="414"/>
      <c r="J38" s="26">
        <v>10744.29</v>
      </c>
      <c r="K38" s="309"/>
      <c r="L38" s="172"/>
      <c r="M38" s="26">
        <v>15766.02</v>
      </c>
      <c r="N38" s="22">
        <f>M38/J38*100</f>
        <v>146.73859324348095</v>
      </c>
      <c r="O38" s="312"/>
    </row>
    <row r="39" spans="1:15" x14ac:dyDescent="0.25">
      <c r="A39" s="214"/>
      <c r="B39" s="351"/>
      <c r="C39" s="318"/>
      <c r="D39" s="319"/>
      <c r="E39" s="415"/>
      <c r="F39" s="415"/>
      <c r="G39" s="415"/>
      <c r="H39" s="415"/>
      <c r="I39" s="415"/>
      <c r="J39" s="335"/>
      <c r="K39" s="335"/>
      <c r="L39" s="335"/>
      <c r="M39" s="335"/>
      <c r="N39" s="349"/>
      <c r="O39" s="336"/>
    </row>
    <row r="40" spans="1:15" x14ac:dyDescent="0.25">
      <c r="A40" s="214"/>
      <c r="B40" s="31">
        <v>313</v>
      </c>
      <c r="C40" s="117"/>
      <c r="D40" s="30"/>
      <c r="E40" s="425" t="s">
        <v>40</v>
      </c>
      <c r="F40" s="425"/>
      <c r="G40" s="425"/>
      <c r="H40" s="425"/>
      <c r="I40" s="425"/>
      <c r="J40" s="25">
        <f>SUM(J41:J42)</f>
        <v>33054.1</v>
      </c>
      <c r="K40" s="310"/>
      <c r="L40" s="171"/>
      <c r="M40" s="25">
        <f>SUM(M41:M42)</f>
        <v>38076.769999999997</v>
      </c>
      <c r="N40" s="24">
        <f>M40/J40*100</f>
        <v>115.19530103678515</v>
      </c>
      <c r="O40" s="311"/>
    </row>
    <row r="41" spans="1:15" x14ac:dyDescent="0.25">
      <c r="A41" s="214"/>
      <c r="B41" s="30"/>
      <c r="C41" s="117">
        <v>3132</v>
      </c>
      <c r="D41" s="32"/>
      <c r="E41" s="414" t="s">
        <v>41</v>
      </c>
      <c r="F41" s="414"/>
      <c r="G41" s="414"/>
      <c r="H41" s="414"/>
      <c r="I41" s="414"/>
      <c r="J41" s="26">
        <v>33054.1</v>
      </c>
      <c r="K41" s="309"/>
      <c r="L41" s="172"/>
      <c r="M41" s="26">
        <v>38073.769999999997</v>
      </c>
      <c r="N41" s="22">
        <f>M41/J41*100</f>
        <v>115.18622500688265</v>
      </c>
      <c r="O41" s="312"/>
    </row>
    <row r="42" spans="1:15" x14ac:dyDescent="0.25">
      <c r="A42" s="216"/>
      <c r="B42" s="30"/>
      <c r="C42" s="117">
        <v>3133</v>
      </c>
      <c r="D42" s="30"/>
      <c r="E42" s="421" t="s">
        <v>74</v>
      </c>
      <c r="F42" s="422"/>
      <c r="G42" s="422"/>
      <c r="H42" s="422"/>
      <c r="I42" s="422"/>
      <c r="J42" s="26"/>
      <c r="K42" s="309"/>
      <c r="L42" s="172"/>
      <c r="M42" s="26">
        <v>3</v>
      </c>
      <c r="N42" s="26">
        <v>0</v>
      </c>
      <c r="O42" s="312"/>
    </row>
    <row r="43" spans="1:15" x14ac:dyDescent="0.25">
      <c r="A43" s="352"/>
      <c r="B43" s="319"/>
      <c r="C43" s="318"/>
      <c r="D43" s="319"/>
      <c r="E43" s="318"/>
      <c r="F43" s="318"/>
      <c r="G43" s="318"/>
      <c r="H43" s="318"/>
      <c r="I43" s="318"/>
      <c r="J43" s="335"/>
      <c r="K43" s="335"/>
      <c r="L43" s="335"/>
      <c r="M43" s="335"/>
      <c r="N43" s="335"/>
      <c r="O43" s="336"/>
    </row>
    <row r="44" spans="1:15" x14ac:dyDescent="0.25">
      <c r="A44" s="213">
        <v>32</v>
      </c>
      <c r="B44" s="119"/>
      <c r="C44" s="121"/>
      <c r="D44" s="119"/>
      <c r="E44" s="440" t="s">
        <v>42</v>
      </c>
      <c r="F44" s="440"/>
      <c r="G44" s="440"/>
      <c r="H44" s="440"/>
      <c r="I44" s="440"/>
      <c r="J44" s="100">
        <f>J45+J51+J59+J70</f>
        <v>59562.51</v>
      </c>
      <c r="K44" s="100">
        <v>64980.79</v>
      </c>
      <c r="L44" s="100"/>
      <c r="M44" s="100">
        <f>M45+M51+M59+M70</f>
        <v>71165.33</v>
      </c>
      <c r="N44" s="99">
        <f t="shared" ref="N44:N49" si="4">M44/J44*100</f>
        <v>119.48007228036562</v>
      </c>
      <c r="O44" s="207">
        <f>M44/K44*100</f>
        <v>109.51748970734275</v>
      </c>
    </row>
    <row r="45" spans="1:15" x14ac:dyDescent="0.25">
      <c r="A45" s="214"/>
      <c r="B45" s="31">
        <v>321</v>
      </c>
      <c r="C45" s="117"/>
      <c r="D45" s="30"/>
      <c r="E45" s="425" t="s">
        <v>43</v>
      </c>
      <c r="F45" s="425"/>
      <c r="G45" s="425"/>
      <c r="H45" s="425"/>
      <c r="I45" s="425"/>
      <c r="J45" s="25">
        <f>SUM(J46:J49)</f>
        <v>16457.599999999999</v>
      </c>
      <c r="K45" s="310"/>
      <c r="L45" s="310"/>
      <c r="M45" s="25">
        <f>M46+M47+M48+M49</f>
        <v>20717.05</v>
      </c>
      <c r="N45" s="24">
        <f t="shared" si="4"/>
        <v>125.88135572622983</v>
      </c>
      <c r="O45" s="311"/>
    </row>
    <row r="46" spans="1:15" x14ac:dyDescent="0.25">
      <c r="A46" s="214"/>
      <c r="B46" s="30"/>
      <c r="C46" s="117">
        <v>3211</v>
      </c>
      <c r="D46" s="32"/>
      <c r="E46" s="414" t="s">
        <v>44</v>
      </c>
      <c r="F46" s="414"/>
      <c r="G46" s="414"/>
      <c r="H46" s="414"/>
      <c r="I46" s="414"/>
      <c r="J46" s="26">
        <v>1399.43</v>
      </c>
      <c r="K46" s="309"/>
      <c r="L46" s="309"/>
      <c r="M46" s="26">
        <v>519.91</v>
      </c>
      <c r="N46" s="26">
        <f t="shared" si="4"/>
        <v>37.151554561500035</v>
      </c>
      <c r="O46" s="312"/>
    </row>
    <row r="47" spans="1:15" x14ac:dyDescent="0.25">
      <c r="A47" s="214"/>
      <c r="B47" s="30"/>
      <c r="C47" s="117">
        <v>3212</v>
      </c>
      <c r="D47" s="32"/>
      <c r="E47" s="421" t="s">
        <v>22</v>
      </c>
      <c r="F47" s="422"/>
      <c r="G47" s="422"/>
      <c r="H47" s="422"/>
      <c r="I47" s="422"/>
      <c r="J47" s="26">
        <v>14334.57</v>
      </c>
      <c r="K47" s="309"/>
      <c r="L47" s="309"/>
      <c r="M47" s="26">
        <v>19636.91</v>
      </c>
      <c r="N47" s="26">
        <f t="shared" si="4"/>
        <v>136.98987831515001</v>
      </c>
      <c r="O47" s="312"/>
    </row>
    <row r="48" spans="1:15" x14ac:dyDescent="0.25">
      <c r="A48" s="214"/>
      <c r="B48" s="30"/>
      <c r="C48" s="117">
        <v>3213</v>
      </c>
      <c r="D48" s="32"/>
      <c r="E48" s="414" t="s">
        <v>45</v>
      </c>
      <c r="F48" s="414"/>
      <c r="G48" s="414"/>
      <c r="H48" s="414"/>
      <c r="I48" s="414"/>
      <c r="J48" s="26">
        <v>244.21</v>
      </c>
      <c r="K48" s="309"/>
      <c r="L48" s="309"/>
      <c r="M48" s="26">
        <v>179.75</v>
      </c>
      <c r="N48" s="26">
        <f t="shared" si="4"/>
        <v>73.604684492854517</v>
      </c>
      <c r="O48" s="312"/>
    </row>
    <row r="49" spans="1:15" x14ac:dyDescent="0.25">
      <c r="A49" s="214"/>
      <c r="B49" s="30"/>
      <c r="C49" s="117">
        <v>3214</v>
      </c>
      <c r="D49" s="32"/>
      <c r="E49" s="414" t="s">
        <v>180</v>
      </c>
      <c r="F49" s="414"/>
      <c r="G49" s="414"/>
      <c r="H49" s="414"/>
      <c r="I49" s="414"/>
      <c r="J49" s="26">
        <v>479.39</v>
      </c>
      <c r="K49" s="309"/>
      <c r="L49" s="309"/>
      <c r="M49" s="26">
        <v>380.48</v>
      </c>
      <c r="N49" s="26">
        <f t="shared" si="4"/>
        <v>79.367529568827052</v>
      </c>
      <c r="O49" s="312"/>
    </row>
    <row r="50" spans="1:15" x14ac:dyDescent="0.25">
      <c r="A50" s="214"/>
      <c r="B50" s="351"/>
      <c r="C50" s="318"/>
      <c r="D50" s="319"/>
      <c r="E50" s="415"/>
      <c r="F50" s="415"/>
      <c r="G50" s="415"/>
      <c r="H50" s="415"/>
      <c r="I50" s="415"/>
      <c r="J50" s="335"/>
      <c r="K50" s="335"/>
      <c r="L50" s="335"/>
      <c r="M50" s="335"/>
      <c r="N50" s="335"/>
      <c r="O50" s="336"/>
    </row>
    <row r="51" spans="1:15" x14ac:dyDescent="0.25">
      <c r="A51" s="214"/>
      <c r="B51" s="31">
        <v>322</v>
      </c>
      <c r="C51" s="117"/>
      <c r="D51" s="30"/>
      <c r="E51" s="425" t="s">
        <v>46</v>
      </c>
      <c r="F51" s="425"/>
      <c r="G51" s="425"/>
      <c r="H51" s="425"/>
      <c r="I51" s="425"/>
      <c r="J51" s="25">
        <f>SUM(J52:J56)</f>
        <v>8262.6200000000008</v>
      </c>
      <c r="K51" s="310"/>
      <c r="L51" s="310"/>
      <c r="M51" s="25">
        <f>SUM(M52:M57)</f>
        <v>13668.289999999999</v>
      </c>
      <c r="N51" s="24">
        <f t="shared" ref="N51:N56" si="5">M51/J51*100</f>
        <v>165.42319506403535</v>
      </c>
      <c r="O51" s="311"/>
    </row>
    <row r="52" spans="1:15" x14ac:dyDescent="0.25">
      <c r="A52" s="214"/>
      <c r="B52" s="30"/>
      <c r="C52" s="117">
        <v>3221</v>
      </c>
      <c r="D52" s="32"/>
      <c r="E52" s="414" t="s">
        <v>47</v>
      </c>
      <c r="F52" s="414"/>
      <c r="G52" s="414"/>
      <c r="H52" s="414"/>
      <c r="I52" s="414"/>
      <c r="J52" s="26">
        <v>3337.09</v>
      </c>
      <c r="K52" s="309"/>
      <c r="L52" s="309"/>
      <c r="M52" s="26">
        <v>3680.22</v>
      </c>
      <c r="N52" s="26">
        <f t="shared" si="5"/>
        <v>110.28231183456244</v>
      </c>
      <c r="O52" s="312"/>
    </row>
    <row r="53" spans="1:15" x14ac:dyDescent="0.25">
      <c r="A53" s="214"/>
      <c r="B53" s="30"/>
      <c r="C53" s="117">
        <v>3222</v>
      </c>
      <c r="D53" s="32"/>
      <c r="E53" s="421" t="s">
        <v>48</v>
      </c>
      <c r="F53" s="422"/>
      <c r="G53" s="422"/>
      <c r="H53" s="422"/>
      <c r="I53" s="422"/>
      <c r="J53" s="26">
        <v>52.76</v>
      </c>
      <c r="K53" s="309"/>
      <c r="L53" s="309"/>
      <c r="M53" s="26">
        <v>3920.59</v>
      </c>
      <c r="N53" s="26">
        <f t="shared" si="5"/>
        <v>7430.9893858984087</v>
      </c>
      <c r="O53" s="312"/>
    </row>
    <row r="54" spans="1:15" x14ac:dyDescent="0.25">
      <c r="A54" s="214"/>
      <c r="B54" s="30"/>
      <c r="C54" s="117">
        <v>3223</v>
      </c>
      <c r="D54" s="32"/>
      <c r="E54" s="414" t="s">
        <v>49</v>
      </c>
      <c r="F54" s="414"/>
      <c r="G54" s="414"/>
      <c r="H54" s="414"/>
      <c r="I54" s="414"/>
      <c r="J54" s="26">
        <v>2511.7800000000002</v>
      </c>
      <c r="K54" s="309"/>
      <c r="L54" s="309"/>
      <c r="M54" s="26">
        <v>2059.73</v>
      </c>
      <c r="N54" s="26">
        <f t="shared" si="5"/>
        <v>82.00280279323826</v>
      </c>
      <c r="O54" s="312"/>
    </row>
    <row r="55" spans="1:15" x14ac:dyDescent="0.25">
      <c r="A55" s="214"/>
      <c r="B55" s="30"/>
      <c r="C55" s="117">
        <v>3224</v>
      </c>
      <c r="D55" s="32"/>
      <c r="E55" s="414" t="s">
        <v>50</v>
      </c>
      <c r="F55" s="414"/>
      <c r="G55" s="414"/>
      <c r="H55" s="414"/>
      <c r="I55" s="414"/>
      <c r="J55" s="26"/>
      <c r="K55" s="309"/>
      <c r="L55" s="309"/>
      <c r="M55" s="26">
        <v>541.16</v>
      </c>
      <c r="N55" s="26"/>
      <c r="O55" s="312"/>
    </row>
    <row r="56" spans="1:15" x14ac:dyDescent="0.25">
      <c r="A56" s="214"/>
      <c r="B56" s="30"/>
      <c r="C56" s="117">
        <v>3225</v>
      </c>
      <c r="D56" s="32"/>
      <c r="E56" s="414" t="s">
        <v>51</v>
      </c>
      <c r="F56" s="414"/>
      <c r="G56" s="414"/>
      <c r="H56" s="414"/>
      <c r="I56" s="414"/>
      <c r="J56" s="26">
        <v>2360.9899999999998</v>
      </c>
      <c r="K56" s="309"/>
      <c r="L56" s="309"/>
      <c r="M56" s="26">
        <v>3466.59</v>
      </c>
      <c r="N56" s="26">
        <f t="shared" si="5"/>
        <v>146.82781375609386</v>
      </c>
      <c r="O56" s="312"/>
    </row>
    <row r="57" spans="1:15" x14ac:dyDescent="0.25">
      <c r="A57" s="214"/>
      <c r="B57" s="30"/>
      <c r="C57" s="117">
        <v>3227</v>
      </c>
      <c r="D57" s="32"/>
      <c r="E57" s="117" t="s">
        <v>182</v>
      </c>
      <c r="F57" s="117"/>
      <c r="G57" s="117"/>
      <c r="H57" s="317"/>
      <c r="I57" s="292"/>
      <c r="J57" s="26"/>
      <c r="K57" s="309"/>
      <c r="L57" s="309"/>
      <c r="M57" s="26"/>
      <c r="N57" s="26"/>
      <c r="O57" s="312"/>
    </row>
    <row r="58" spans="1:15" x14ac:dyDescent="0.25">
      <c r="A58" s="214"/>
      <c r="B58" s="351"/>
      <c r="C58" s="318"/>
      <c r="D58" s="319"/>
      <c r="E58" s="415"/>
      <c r="F58" s="415"/>
      <c r="G58" s="415"/>
      <c r="H58" s="415"/>
      <c r="I58" s="415"/>
      <c r="J58" s="335"/>
      <c r="K58" s="335"/>
      <c r="L58" s="335"/>
      <c r="M58" s="335"/>
      <c r="N58" s="335"/>
      <c r="O58" s="336"/>
    </row>
    <row r="59" spans="1:15" x14ac:dyDescent="0.25">
      <c r="A59" s="214"/>
      <c r="B59" s="31">
        <v>323</v>
      </c>
      <c r="C59" s="117"/>
      <c r="D59" s="30"/>
      <c r="E59" s="425" t="s">
        <v>52</v>
      </c>
      <c r="F59" s="425"/>
      <c r="G59" s="425"/>
      <c r="H59" s="425"/>
      <c r="I59" s="425"/>
      <c r="J59" s="25">
        <f>SUM(J60:J68)</f>
        <v>32648.17</v>
      </c>
      <c r="K59" s="310"/>
      <c r="L59" s="310"/>
      <c r="M59" s="25">
        <f>SUM(M60:M68)</f>
        <v>33807.54</v>
      </c>
      <c r="N59" s="25">
        <f>M59/J59*100</f>
        <v>103.5511025579688</v>
      </c>
      <c r="O59" s="311"/>
    </row>
    <row r="60" spans="1:15" x14ac:dyDescent="0.25">
      <c r="A60" s="214"/>
      <c r="B60" s="30"/>
      <c r="C60" s="117">
        <v>3231</v>
      </c>
      <c r="D60" s="32"/>
      <c r="E60" s="414" t="s">
        <v>100</v>
      </c>
      <c r="F60" s="414"/>
      <c r="G60" s="414"/>
      <c r="H60" s="414"/>
      <c r="I60" s="414"/>
      <c r="J60" s="26">
        <v>27644.67</v>
      </c>
      <c r="K60" s="309"/>
      <c r="L60" s="309"/>
      <c r="M60" s="26">
        <v>29480.62</v>
      </c>
      <c r="N60" s="26">
        <f t="shared" ref="N60:N68" si="6">M60/J60*100</f>
        <v>106.64124404451204</v>
      </c>
      <c r="O60" s="312"/>
    </row>
    <row r="61" spans="1:15" x14ac:dyDescent="0.25">
      <c r="A61" s="214"/>
      <c r="B61" s="30"/>
      <c r="C61" s="117">
        <v>3232</v>
      </c>
      <c r="D61" s="32"/>
      <c r="E61" s="414" t="s">
        <v>53</v>
      </c>
      <c r="F61" s="414"/>
      <c r="G61" s="414"/>
      <c r="H61" s="414"/>
      <c r="I61" s="414"/>
      <c r="J61" s="26">
        <v>1526.4</v>
      </c>
      <c r="K61" s="309"/>
      <c r="L61" s="309"/>
      <c r="M61" s="26">
        <v>2050.5500000000002</v>
      </c>
      <c r="N61" s="26">
        <f t="shared" si="6"/>
        <v>134.3389675052411</v>
      </c>
      <c r="O61" s="312"/>
    </row>
    <row r="62" spans="1:15" x14ac:dyDescent="0.25">
      <c r="A62" s="217"/>
      <c r="B62" s="33"/>
      <c r="C62" s="117">
        <v>3233</v>
      </c>
      <c r="D62" s="34"/>
      <c r="E62" s="421" t="s">
        <v>54</v>
      </c>
      <c r="F62" s="422"/>
      <c r="G62" s="422"/>
      <c r="H62" s="422"/>
      <c r="I62" s="422"/>
      <c r="J62" s="26">
        <v>631.89</v>
      </c>
      <c r="K62" s="309"/>
      <c r="L62" s="309"/>
      <c r="M62" s="26"/>
      <c r="N62" s="26">
        <f t="shared" si="6"/>
        <v>0</v>
      </c>
      <c r="O62" s="312"/>
    </row>
    <row r="63" spans="1:15" x14ac:dyDescent="0.25">
      <c r="A63" s="214"/>
      <c r="B63" s="30"/>
      <c r="C63" s="117">
        <v>3234</v>
      </c>
      <c r="D63" s="32"/>
      <c r="E63" s="414" t="s">
        <v>55</v>
      </c>
      <c r="F63" s="414"/>
      <c r="G63" s="414"/>
      <c r="H63" s="414"/>
      <c r="I63" s="414"/>
      <c r="J63" s="26">
        <v>435.64</v>
      </c>
      <c r="K63" s="309"/>
      <c r="L63" s="309"/>
      <c r="M63" s="26">
        <v>460.19</v>
      </c>
      <c r="N63" s="26">
        <f t="shared" si="6"/>
        <v>105.63538701680287</v>
      </c>
      <c r="O63" s="312"/>
    </row>
    <row r="64" spans="1:15" x14ac:dyDescent="0.25">
      <c r="A64" s="214"/>
      <c r="B64" s="30"/>
      <c r="C64" s="117">
        <v>3235</v>
      </c>
      <c r="D64" s="32"/>
      <c r="E64" s="117" t="s">
        <v>56</v>
      </c>
      <c r="F64" s="317"/>
      <c r="G64" s="292"/>
      <c r="H64" s="292"/>
      <c r="I64" s="292"/>
      <c r="J64" s="26"/>
      <c r="K64" s="309"/>
      <c r="L64" s="309"/>
      <c r="M64" s="26"/>
      <c r="N64" s="26"/>
      <c r="O64" s="312"/>
    </row>
    <row r="65" spans="1:15" x14ac:dyDescent="0.25">
      <c r="A65" s="214"/>
      <c r="B65" s="30"/>
      <c r="C65" s="117">
        <v>3236</v>
      </c>
      <c r="D65" s="32"/>
      <c r="E65" s="414" t="s">
        <v>57</v>
      </c>
      <c r="F65" s="414"/>
      <c r="G65" s="414"/>
      <c r="H65" s="414"/>
      <c r="I65" s="414"/>
      <c r="J65" s="26">
        <v>862.7</v>
      </c>
      <c r="K65" s="309"/>
      <c r="L65" s="309"/>
      <c r="M65" s="26">
        <v>796.35</v>
      </c>
      <c r="N65" s="26">
        <f t="shared" si="6"/>
        <v>92.309029790193577</v>
      </c>
      <c r="O65" s="312"/>
    </row>
    <row r="66" spans="1:15" x14ac:dyDescent="0.25">
      <c r="A66" s="214"/>
      <c r="B66" s="30"/>
      <c r="C66" s="117">
        <v>3237</v>
      </c>
      <c r="D66" s="32"/>
      <c r="E66" s="414" t="s">
        <v>58</v>
      </c>
      <c r="F66" s="414"/>
      <c r="G66" s="414"/>
      <c r="H66" s="414"/>
      <c r="I66" s="414"/>
      <c r="J66" s="26">
        <v>551.12</v>
      </c>
      <c r="K66" s="309"/>
      <c r="L66" s="309"/>
      <c r="M66" s="26"/>
      <c r="N66" s="26">
        <f t="shared" si="6"/>
        <v>0</v>
      </c>
      <c r="O66" s="312"/>
    </row>
    <row r="67" spans="1:15" x14ac:dyDescent="0.25">
      <c r="A67" s="214"/>
      <c r="B67" s="30"/>
      <c r="C67" s="117">
        <v>3238</v>
      </c>
      <c r="D67" s="32"/>
      <c r="E67" s="414" t="s">
        <v>59</v>
      </c>
      <c r="F67" s="414"/>
      <c r="G67" s="414"/>
      <c r="H67" s="414"/>
      <c r="I67" s="414"/>
      <c r="J67" s="26">
        <v>753.2</v>
      </c>
      <c r="K67" s="309"/>
      <c r="L67" s="309"/>
      <c r="M67" s="26">
        <v>1019.83</v>
      </c>
      <c r="N67" s="26">
        <f t="shared" si="6"/>
        <v>135.39962825278812</v>
      </c>
      <c r="O67" s="312"/>
    </row>
    <row r="68" spans="1:15" x14ac:dyDescent="0.25">
      <c r="A68" s="214"/>
      <c r="B68" s="30"/>
      <c r="C68" s="117">
        <v>3239</v>
      </c>
      <c r="D68" s="32"/>
      <c r="E68" s="414" t="s">
        <v>60</v>
      </c>
      <c r="F68" s="414"/>
      <c r="G68" s="414"/>
      <c r="H68" s="414"/>
      <c r="I68" s="414"/>
      <c r="J68" s="26">
        <v>242.55</v>
      </c>
      <c r="K68" s="309"/>
      <c r="L68" s="309"/>
      <c r="M68" s="26"/>
      <c r="N68" s="26">
        <f t="shared" si="6"/>
        <v>0</v>
      </c>
      <c r="O68" s="312"/>
    </row>
    <row r="69" spans="1:15" x14ac:dyDescent="0.25">
      <c r="A69" s="214"/>
      <c r="B69" s="351"/>
      <c r="C69" s="318"/>
      <c r="D69" s="353"/>
      <c r="E69" s="415"/>
      <c r="F69" s="415"/>
      <c r="G69" s="415"/>
      <c r="H69" s="415"/>
      <c r="I69" s="415"/>
      <c r="J69" s="335"/>
      <c r="K69" s="335"/>
      <c r="L69" s="335"/>
      <c r="M69" s="335"/>
      <c r="N69" s="335"/>
      <c r="O69" s="336"/>
    </row>
    <row r="70" spans="1:15" x14ac:dyDescent="0.25">
      <c r="A70" s="214"/>
      <c r="B70" s="31">
        <v>329</v>
      </c>
      <c r="C70" s="30"/>
      <c r="D70" s="30"/>
      <c r="E70" s="425" t="s">
        <v>61</v>
      </c>
      <c r="F70" s="425"/>
      <c r="G70" s="425"/>
      <c r="H70" s="425"/>
      <c r="I70" s="425"/>
      <c r="J70" s="25">
        <f>SUM(J71:J78)</f>
        <v>2194.12</v>
      </c>
      <c r="K70" s="310"/>
      <c r="L70" s="310"/>
      <c r="M70" s="25">
        <f t="shared" ref="M70" si="7">SUM(M71:M78)</f>
        <v>2972.4500000000003</v>
      </c>
      <c r="N70" s="25">
        <f>M70/J70*100</f>
        <v>135.47344721346147</v>
      </c>
      <c r="O70" s="311"/>
    </row>
    <row r="71" spans="1:15" x14ac:dyDescent="0.25">
      <c r="A71" s="214"/>
      <c r="B71" s="31"/>
      <c r="C71" s="117">
        <v>3291</v>
      </c>
      <c r="D71" s="30"/>
      <c r="E71" s="117" t="s">
        <v>75</v>
      </c>
      <c r="F71" s="118"/>
      <c r="G71" s="118"/>
      <c r="H71" s="118"/>
      <c r="I71" s="118"/>
      <c r="J71" s="26"/>
      <c r="K71" s="309"/>
      <c r="L71" s="309"/>
      <c r="M71" s="26"/>
      <c r="N71" s="26"/>
      <c r="O71" s="312"/>
    </row>
    <row r="72" spans="1:15" x14ac:dyDescent="0.25">
      <c r="A72" s="214"/>
      <c r="B72" s="31"/>
      <c r="C72" s="117">
        <v>3292</v>
      </c>
      <c r="D72" s="30"/>
      <c r="E72" s="414" t="s">
        <v>153</v>
      </c>
      <c r="F72" s="414"/>
      <c r="G72" s="414"/>
      <c r="H72" s="414"/>
      <c r="I72" s="414"/>
      <c r="J72" s="26">
        <v>569.84</v>
      </c>
      <c r="K72" s="309"/>
      <c r="L72" s="309"/>
      <c r="M72" s="26">
        <v>524.71</v>
      </c>
      <c r="N72" s="26">
        <f t="shared" ref="N72:N77" si="8">M72/J72*100</f>
        <v>92.080233047873079</v>
      </c>
      <c r="O72" s="312"/>
    </row>
    <row r="73" spans="1:15" x14ac:dyDescent="0.25">
      <c r="A73" s="214"/>
      <c r="B73" s="31"/>
      <c r="C73" s="117">
        <v>3293</v>
      </c>
      <c r="D73" s="30"/>
      <c r="E73" s="414" t="s">
        <v>178</v>
      </c>
      <c r="F73" s="414"/>
      <c r="G73" s="414"/>
      <c r="H73" s="414"/>
      <c r="I73" s="414"/>
      <c r="J73" s="26"/>
      <c r="K73" s="309"/>
      <c r="L73" s="309"/>
      <c r="M73" s="26"/>
      <c r="N73" s="26"/>
      <c r="O73" s="312"/>
    </row>
    <row r="74" spans="1:15" x14ac:dyDescent="0.25">
      <c r="A74" s="214"/>
      <c r="B74" s="31"/>
      <c r="C74" s="117">
        <v>3294</v>
      </c>
      <c r="D74" s="30"/>
      <c r="E74" s="117" t="s">
        <v>62</v>
      </c>
      <c r="F74" s="117"/>
      <c r="G74" s="117"/>
      <c r="H74" s="117"/>
      <c r="I74" s="117"/>
      <c r="J74" s="26">
        <v>106.18</v>
      </c>
      <c r="K74" s="309"/>
      <c r="L74" s="309"/>
      <c r="M74" s="26">
        <v>163.09</v>
      </c>
      <c r="N74" s="26">
        <f t="shared" si="8"/>
        <v>153.59766434356752</v>
      </c>
      <c r="O74" s="312"/>
    </row>
    <row r="75" spans="1:15" x14ac:dyDescent="0.25">
      <c r="A75" s="214"/>
      <c r="B75" s="30"/>
      <c r="C75" s="117">
        <v>3295</v>
      </c>
      <c r="D75" s="32"/>
      <c r="E75" s="414" t="s">
        <v>63</v>
      </c>
      <c r="F75" s="414"/>
      <c r="G75" s="414"/>
      <c r="H75" s="414"/>
      <c r="I75" s="414"/>
      <c r="J75" s="26">
        <v>1404.87</v>
      </c>
      <c r="K75" s="309"/>
      <c r="L75" s="309"/>
      <c r="M75" s="26">
        <v>1847.96</v>
      </c>
      <c r="N75" s="26">
        <f t="shared" si="8"/>
        <v>131.53957305658176</v>
      </c>
      <c r="O75" s="312"/>
    </row>
    <row r="76" spans="1:15" x14ac:dyDescent="0.25">
      <c r="A76" s="214"/>
      <c r="B76" s="30"/>
      <c r="C76" s="117">
        <v>3296</v>
      </c>
      <c r="D76" s="32"/>
      <c r="E76" s="117" t="s">
        <v>23</v>
      </c>
      <c r="F76" s="117"/>
      <c r="G76" s="117"/>
      <c r="H76" s="117"/>
      <c r="I76" s="117"/>
      <c r="J76" s="26"/>
      <c r="K76" s="309"/>
      <c r="L76" s="309"/>
      <c r="M76" s="26">
        <v>404.34</v>
      </c>
      <c r="N76" s="26"/>
      <c r="O76" s="312"/>
    </row>
    <row r="77" spans="1:15" x14ac:dyDescent="0.25">
      <c r="A77" s="214"/>
      <c r="B77" s="30"/>
      <c r="C77" s="117">
        <v>3299</v>
      </c>
      <c r="D77" s="32"/>
      <c r="E77" s="414" t="s">
        <v>61</v>
      </c>
      <c r="F77" s="414"/>
      <c r="G77" s="414"/>
      <c r="H77" s="414"/>
      <c r="I77" s="414"/>
      <c r="J77" s="26">
        <v>113.23</v>
      </c>
      <c r="K77" s="309"/>
      <c r="L77" s="309"/>
      <c r="M77" s="26">
        <v>32.35</v>
      </c>
      <c r="N77" s="26">
        <f t="shared" si="8"/>
        <v>28.570166916894816</v>
      </c>
      <c r="O77" s="312"/>
    </row>
    <row r="78" spans="1:15" x14ac:dyDescent="0.25">
      <c r="A78" s="348"/>
      <c r="B78" s="319"/>
      <c r="C78" s="318"/>
      <c r="D78" s="353"/>
      <c r="E78" s="415"/>
      <c r="F78" s="415"/>
      <c r="G78" s="415"/>
      <c r="H78" s="415"/>
      <c r="I78" s="415"/>
      <c r="J78" s="335"/>
      <c r="K78" s="335"/>
      <c r="L78" s="335"/>
      <c r="M78" s="335"/>
      <c r="N78" s="320"/>
      <c r="O78" s="336"/>
    </row>
    <row r="79" spans="1:15" x14ac:dyDescent="0.25">
      <c r="A79" s="213">
        <v>34</v>
      </c>
      <c r="B79" s="104"/>
      <c r="C79" s="105"/>
      <c r="D79" s="104"/>
      <c r="E79" s="440" t="s">
        <v>64</v>
      </c>
      <c r="F79" s="440"/>
      <c r="G79" s="440"/>
      <c r="H79" s="440"/>
      <c r="I79" s="440"/>
      <c r="J79" s="100">
        <f>J80</f>
        <v>204.17999999999998</v>
      </c>
      <c r="K79" s="100">
        <v>201.62</v>
      </c>
      <c r="L79" s="100"/>
      <c r="M79" s="100">
        <f>M80</f>
        <v>301.27999999999997</v>
      </c>
      <c r="N79" s="99">
        <f>M79/J79*100</f>
        <v>147.55607797041824</v>
      </c>
      <c r="O79" s="308">
        <f>M79/K79*100</f>
        <v>149.42962007737327</v>
      </c>
    </row>
    <row r="80" spans="1:15" x14ac:dyDescent="0.25">
      <c r="A80" s="214"/>
      <c r="B80" s="123">
        <v>343</v>
      </c>
      <c r="C80" s="117"/>
      <c r="D80" s="30"/>
      <c r="E80" s="417" t="s">
        <v>14</v>
      </c>
      <c r="F80" s="418"/>
      <c r="G80" s="418"/>
      <c r="H80" s="418"/>
      <c r="I80" s="418"/>
      <c r="J80" s="25">
        <f>SUM(J81:J83)</f>
        <v>204.17999999999998</v>
      </c>
      <c r="K80" s="310"/>
      <c r="L80" s="310"/>
      <c r="M80" s="25">
        <f t="shared" ref="M80" si="9">SUM(M81:M83)</f>
        <v>301.27999999999997</v>
      </c>
      <c r="N80" s="25">
        <f>M80/J80*100</f>
        <v>147.55607797041824</v>
      </c>
      <c r="O80" s="311"/>
    </row>
    <row r="81" spans="1:15" x14ac:dyDescent="0.25">
      <c r="A81" s="214"/>
      <c r="B81" s="123"/>
      <c r="C81" s="117">
        <v>3431</v>
      </c>
      <c r="D81" s="32"/>
      <c r="E81" s="414" t="s">
        <v>65</v>
      </c>
      <c r="F81" s="414"/>
      <c r="G81" s="414"/>
      <c r="H81" s="414"/>
      <c r="I81" s="414"/>
      <c r="J81" s="26">
        <v>203.89</v>
      </c>
      <c r="K81" s="309"/>
      <c r="L81" s="309"/>
      <c r="M81" s="26">
        <v>195.82</v>
      </c>
      <c r="N81" s="22">
        <f>M81/J81*100</f>
        <v>96.04198342243366</v>
      </c>
      <c r="O81" s="312"/>
    </row>
    <row r="82" spans="1:15" x14ac:dyDescent="0.25">
      <c r="A82" s="214"/>
      <c r="B82" s="30"/>
      <c r="C82" s="117">
        <v>3432</v>
      </c>
      <c r="D82" s="32"/>
      <c r="E82" s="414" t="s">
        <v>179</v>
      </c>
      <c r="F82" s="414"/>
      <c r="G82" s="414"/>
      <c r="H82" s="414"/>
      <c r="I82" s="414"/>
      <c r="J82" s="26"/>
      <c r="K82" s="309"/>
      <c r="L82" s="309"/>
      <c r="M82" s="26"/>
      <c r="N82" s="22"/>
      <c r="O82" s="312"/>
    </row>
    <row r="83" spans="1:15" x14ac:dyDescent="0.25">
      <c r="A83" s="214"/>
      <c r="B83" s="30"/>
      <c r="C83" s="117">
        <v>3433</v>
      </c>
      <c r="D83" s="35"/>
      <c r="E83" s="414" t="s">
        <v>66</v>
      </c>
      <c r="F83" s="414"/>
      <c r="G83" s="414"/>
      <c r="H83" s="414"/>
      <c r="I83" s="414"/>
      <c r="J83" s="26">
        <v>0.28999999999999998</v>
      </c>
      <c r="K83" s="309"/>
      <c r="L83" s="309"/>
      <c r="M83" s="26">
        <v>105.46</v>
      </c>
      <c r="N83" s="22">
        <f t="shared" ref="N83:N104" si="10">M83/J83*100</f>
        <v>36365.517241379312</v>
      </c>
      <c r="O83" s="312"/>
    </row>
    <row r="84" spans="1:15" x14ac:dyDescent="0.25">
      <c r="A84" s="348"/>
      <c r="B84" s="319"/>
      <c r="C84" s="318"/>
      <c r="D84" s="354"/>
      <c r="E84" s="318"/>
      <c r="F84" s="318"/>
      <c r="G84" s="318"/>
      <c r="H84" s="318"/>
      <c r="I84" s="318"/>
      <c r="J84" s="335"/>
      <c r="K84" s="335"/>
      <c r="L84" s="335"/>
      <c r="M84" s="335"/>
      <c r="N84" s="321"/>
      <c r="O84" s="322"/>
    </row>
    <row r="85" spans="1:15" x14ac:dyDescent="0.25">
      <c r="A85" s="213">
        <v>37</v>
      </c>
      <c r="B85" s="119"/>
      <c r="C85" s="121"/>
      <c r="D85" s="106"/>
      <c r="E85" s="121" t="s">
        <v>156</v>
      </c>
      <c r="F85" s="121"/>
      <c r="G85" s="121"/>
      <c r="H85" s="121"/>
      <c r="I85" s="121"/>
      <c r="J85" s="100">
        <f t="shared" ref="J85" si="11">J86</f>
        <v>260.3</v>
      </c>
      <c r="K85" s="100">
        <v>189.86</v>
      </c>
      <c r="L85" s="100"/>
      <c r="M85" s="100">
        <v>189.86</v>
      </c>
      <c r="N85" s="99">
        <f t="shared" si="10"/>
        <v>72.93891663465233</v>
      </c>
      <c r="O85" s="207">
        <f t="shared" ref="O85:O96" si="12">M85/K85*100</f>
        <v>100</v>
      </c>
    </row>
    <row r="86" spans="1:15" x14ac:dyDescent="0.25">
      <c r="A86" s="214"/>
      <c r="B86" s="123">
        <v>372</v>
      </c>
      <c r="C86" s="118"/>
      <c r="D86" s="87"/>
      <c r="E86" s="118" t="s">
        <v>154</v>
      </c>
      <c r="F86" s="118"/>
      <c r="G86" s="118"/>
      <c r="H86" s="118"/>
      <c r="I86" s="118"/>
      <c r="J86" s="25">
        <f>J87</f>
        <v>260.3</v>
      </c>
      <c r="K86" s="310"/>
      <c r="L86" s="310"/>
      <c r="M86" s="25">
        <f t="shared" ref="M86" si="13">M87</f>
        <v>189.86</v>
      </c>
      <c r="N86" s="24">
        <f t="shared" si="10"/>
        <v>72.93891663465233</v>
      </c>
      <c r="O86" s="311"/>
    </row>
    <row r="87" spans="1:15" x14ac:dyDescent="0.25">
      <c r="A87" s="214"/>
      <c r="B87" s="123"/>
      <c r="C87" s="117">
        <v>3722</v>
      </c>
      <c r="D87" s="35"/>
      <c r="E87" s="117" t="s">
        <v>155</v>
      </c>
      <c r="F87" s="117"/>
      <c r="G87" s="117"/>
      <c r="H87" s="117"/>
      <c r="I87" s="117"/>
      <c r="J87" s="26">
        <v>260.3</v>
      </c>
      <c r="K87" s="309"/>
      <c r="L87" s="309"/>
      <c r="M87" s="26">
        <v>189.86</v>
      </c>
      <c r="N87" s="22">
        <f t="shared" si="10"/>
        <v>72.93891663465233</v>
      </c>
      <c r="O87" s="312"/>
    </row>
    <row r="88" spans="1:15" s="356" customFormat="1" x14ac:dyDescent="0.25">
      <c r="A88" s="350"/>
      <c r="B88" s="328"/>
      <c r="C88" s="327"/>
      <c r="D88" s="355"/>
      <c r="E88" s="327"/>
      <c r="F88" s="327"/>
      <c r="G88" s="327"/>
      <c r="H88" s="327"/>
      <c r="I88" s="327"/>
      <c r="J88" s="291"/>
      <c r="K88" s="291"/>
      <c r="L88" s="291"/>
      <c r="M88" s="291"/>
      <c r="N88" s="315"/>
      <c r="O88" s="316"/>
    </row>
    <row r="89" spans="1:15" x14ac:dyDescent="0.25">
      <c r="A89" s="213">
        <v>38</v>
      </c>
      <c r="B89" s="104"/>
      <c r="C89" s="105"/>
      <c r="D89" s="104"/>
      <c r="E89" s="440" t="s">
        <v>118</v>
      </c>
      <c r="F89" s="440"/>
      <c r="G89" s="440"/>
      <c r="H89" s="440"/>
      <c r="I89" s="440"/>
      <c r="J89" s="100">
        <f>J90</f>
        <v>0</v>
      </c>
      <c r="K89" s="100">
        <v>40.14</v>
      </c>
      <c r="L89" s="100"/>
      <c r="M89" s="100">
        <v>40.14</v>
      </c>
      <c r="N89" s="99"/>
      <c r="O89" s="207">
        <f t="shared" si="12"/>
        <v>100</v>
      </c>
    </row>
    <row r="90" spans="1:15" x14ac:dyDescent="0.25">
      <c r="A90" s="214"/>
      <c r="B90" s="123">
        <v>381</v>
      </c>
      <c r="C90" s="117"/>
      <c r="D90" s="32"/>
      <c r="E90" s="417" t="s">
        <v>73</v>
      </c>
      <c r="F90" s="418"/>
      <c r="G90" s="418"/>
      <c r="H90" s="418"/>
      <c r="I90" s="419"/>
      <c r="J90" s="25">
        <f>J91</f>
        <v>0</v>
      </c>
      <c r="K90" s="310"/>
      <c r="L90" s="310"/>
      <c r="M90" s="25">
        <f>M92</f>
        <v>40.14</v>
      </c>
      <c r="N90" s="24"/>
      <c r="O90" s="311"/>
    </row>
    <row r="91" spans="1:15" x14ac:dyDescent="0.25">
      <c r="A91" s="214"/>
      <c r="B91" s="123"/>
      <c r="C91" s="117">
        <v>3811</v>
      </c>
      <c r="D91" s="32"/>
      <c r="E91" s="117" t="s">
        <v>157</v>
      </c>
      <c r="F91" s="36"/>
      <c r="G91" s="36"/>
      <c r="H91" s="36"/>
      <c r="I91" s="36"/>
      <c r="J91" s="26"/>
      <c r="K91" s="309"/>
      <c r="L91" s="309"/>
      <c r="M91" s="26">
        <v>0</v>
      </c>
      <c r="N91" s="22"/>
      <c r="O91" s="312"/>
    </row>
    <row r="92" spans="1:15" x14ac:dyDescent="0.25">
      <c r="A92" s="214"/>
      <c r="B92" s="30"/>
      <c r="C92" s="117">
        <v>3812</v>
      </c>
      <c r="D92" s="32"/>
      <c r="E92" s="117" t="s">
        <v>183</v>
      </c>
      <c r="F92" s="36"/>
      <c r="G92" s="36"/>
      <c r="H92" s="36"/>
      <c r="I92" s="36"/>
      <c r="J92" s="26">
        <v>0</v>
      </c>
      <c r="K92" s="309"/>
      <c r="L92" s="309"/>
      <c r="M92" s="26">
        <v>40.14</v>
      </c>
      <c r="N92" s="22"/>
      <c r="O92" s="312"/>
    </row>
    <row r="93" spans="1:15" x14ac:dyDescent="0.25">
      <c r="A93" s="348"/>
      <c r="B93" s="319"/>
      <c r="C93" s="318"/>
      <c r="D93" s="353"/>
      <c r="E93" s="318"/>
      <c r="F93" s="357"/>
      <c r="G93" s="357"/>
      <c r="H93" s="357"/>
      <c r="I93" s="357"/>
      <c r="J93" s="335"/>
      <c r="K93" s="335"/>
      <c r="L93" s="335"/>
      <c r="M93" s="335"/>
      <c r="N93" s="321"/>
      <c r="O93" s="322"/>
    </row>
    <row r="94" spans="1:15" x14ac:dyDescent="0.25">
      <c r="A94" s="211">
        <v>4</v>
      </c>
      <c r="B94" s="122"/>
      <c r="C94" s="122"/>
      <c r="D94" s="122"/>
      <c r="E94" s="420" t="s">
        <v>67</v>
      </c>
      <c r="F94" s="420"/>
      <c r="G94" s="420"/>
      <c r="H94" s="420"/>
      <c r="I94" s="420"/>
      <c r="J94" s="96">
        <f>SUM(J96)</f>
        <v>1074.28</v>
      </c>
      <c r="K94" s="96">
        <f>K96</f>
        <v>7914.3</v>
      </c>
      <c r="L94" s="96"/>
      <c r="M94" s="96">
        <f t="shared" ref="M94" si="14">SUM(M96)</f>
        <v>7106.46</v>
      </c>
      <c r="N94" s="95">
        <f t="shared" si="10"/>
        <v>661.50910377182856</v>
      </c>
      <c r="O94" s="212">
        <f t="shared" si="12"/>
        <v>89.792653803874003</v>
      </c>
    </row>
    <row r="95" spans="1:15" x14ac:dyDescent="0.25">
      <c r="A95" s="358"/>
      <c r="B95" s="359"/>
      <c r="C95" s="359"/>
      <c r="D95" s="359"/>
      <c r="E95" s="416"/>
      <c r="F95" s="416"/>
      <c r="G95" s="416"/>
      <c r="H95" s="416"/>
      <c r="I95" s="416"/>
      <c r="J95" s="346"/>
      <c r="K95" s="346"/>
      <c r="L95" s="346"/>
      <c r="M95" s="346"/>
      <c r="N95" s="360"/>
      <c r="O95" s="361"/>
    </row>
    <row r="96" spans="1:15" x14ac:dyDescent="0.25">
      <c r="A96" s="213">
        <v>42</v>
      </c>
      <c r="B96" s="104" t="s">
        <v>35</v>
      </c>
      <c r="C96" s="104"/>
      <c r="D96" s="104"/>
      <c r="E96" s="436" t="s">
        <v>68</v>
      </c>
      <c r="F96" s="436"/>
      <c r="G96" s="436"/>
      <c r="H96" s="436"/>
      <c r="I96" s="436"/>
      <c r="J96" s="100">
        <f>SUM(J99+J103)</f>
        <v>1074.28</v>
      </c>
      <c r="K96" s="100">
        <v>7914.3</v>
      </c>
      <c r="L96" s="100"/>
      <c r="M96" s="100">
        <f>M97+M99+M103</f>
        <v>7106.46</v>
      </c>
      <c r="N96" s="99">
        <f t="shared" si="10"/>
        <v>661.50910377182856</v>
      </c>
      <c r="O96" s="207">
        <f t="shared" si="12"/>
        <v>89.792653803874003</v>
      </c>
    </row>
    <row r="97" spans="1:16" x14ac:dyDescent="0.25">
      <c r="A97" s="214"/>
      <c r="B97" s="123">
        <v>421</v>
      </c>
      <c r="C97" s="30"/>
      <c r="D97" s="30"/>
      <c r="E97" s="118" t="s">
        <v>77</v>
      </c>
      <c r="F97" s="117"/>
      <c r="G97" s="117"/>
      <c r="H97" s="117"/>
      <c r="I97" s="117"/>
      <c r="J97" s="25">
        <v>0</v>
      </c>
      <c r="K97" s="310"/>
      <c r="L97" s="310"/>
      <c r="M97" s="25">
        <v>0</v>
      </c>
      <c r="N97" s="24"/>
      <c r="O97" s="311"/>
    </row>
    <row r="98" spans="1:16" x14ac:dyDescent="0.25">
      <c r="A98" s="214"/>
      <c r="B98" s="351"/>
      <c r="C98" s="319"/>
      <c r="D98" s="319"/>
      <c r="E98" s="318"/>
      <c r="F98" s="318"/>
      <c r="G98" s="318"/>
      <c r="H98" s="318"/>
      <c r="I98" s="318"/>
      <c r="J98" s="335"/>
      <c r="K98" s="335"/>
      <c r="L98" s="335"/>
      <c r="M98" s="335"/>
      <c r="N98" s="321"/>
      <c r="O98" s="322"/>
    </row>
    <row r="99" spans="1:16" x14ac:dyDescent="0.25">
      <c r="A99" s="214"/>
      <c r="B99" s="31">
        <v>422</v>
      </c>
      <c r="C99" s="30"/>
      <c r="D99" s="30"/>
      <c r="E99" s="425" t="s">
        <v>16</v>
      </c>
      <c r="F99" s="425"/>
      <c r="G99" s="425"/>
      <c r="H99" s="425"/>
      <c r="I99" s="425"/>
      <c r="J99" s="25">
        <f>SUM(J100+J101)</f>
        <v>0</v>
      </c>
      <c r="K99" s="310"/>
      <c r="L99" s="310"/>
      <c r="M99" s="25">
        <f>SUM(M100+M101)</f>
        <v>6421.72</v>
      </c>
      <c r="N99" s="24"/>
      <c r="O99" s="311"/>
    </row>
    <row r="100" spans="1:16" x14ac:dyDescent="0.25">
      <c r="A100" s="214"/>
      <c r="B100" s="31"/>
      <c r="C100" s="117">
        <v>4221</v>
      </c>
      <c r="D100" s="30"/>
      <c r="E100" s="443" t="s">
        <v>69</v>
      </c>
      <c r="F100" s="443"/>
      <c r="G100" s="443"/>
      <c r="H100" s="443"/>
      <c r="I100" s="443"/>
      <c r="J100" s="26"/>
      <c r="K100" s="309"/>
      <c r="L100" s="309"/>
      <c r="M100" s="26">
        <v>6421.72</v>
      </c>
      <c r="N100" s="22"/>
      <c r="O100" s="312"/>
    </row>
    <row r="101" spans="1:16" x14ac:dyDescent="0.25">
      <c r="A101" s="214"/>
      <c r="B101" s="30"/>
      <c r="C101" s="117">
        <v>4227</v>
      </c>
      <c r="D101" s="30"/>
      <c r="E101" s="414" t="s">
        <v>70</v>
      </c>
      <c r="F101" s="414"/>
      <c r="G101" s="414"/>
      <c r="H101" s="414"/>
      <c r="I101" s="414"/>
      <c r="J101" s="26"/>
      <c r="K101" s="309"/>
      <c r="L101" s="309"/>
      <c r="M101" s="26"/>
      <c r="N101" s="22"/>
      <c r="O101" s="312"/>
    </row>
    <row r="102" spans="1:16" x14ac:dyDescent="0.25">
      <c r="A102" s="214"/>
      <c r="B102" s="351"/>
      <c r="C102" s="318"/>
      <c r="D102" s="319"/>
      <c r="E102" s="318"/>
      <c r="F102" s="318"/>
      <c r="G102" s="318"/>
      <c r="H102" s="318"/>
      <c r="I102" s="318"/>
      <c r="J102" s="335"/>
      <c r="K102" s="335"/>
      <c r="L102" s="335"/>
      <c r="M102" s="335"/>
      <c r="N102" s="321"/>
      <c r="O102" s="322"/>
    </row>
    <row r="103" spans="1:16" x14ac:dyDescent="0.25">
      <c r="A103" s="214"/>
      <c r="B103" s="123">
        <v>424</v>
      </c>
      <c r="C103" s="117"/>
      <c r="D103" s="30"/>
      <c r="E103" s="118" t="s">
        <v>76</v>
      </c>
      <c r="F103" s="117"/>
      <c r="G103" s="117"/>
      <c r="H103" s="117"/>
      <c r="I103" s="117"/>
      <c r="J103" s="25">
        <f>SUM(J104)</f>
        <v>1074.28</v>
      </c>
      <c r="K103" s="310"/>
      <c r="L103" s="310"/>
      <c r="M103" s="25">
        <f t="shared" ref="M103" si="15">SUM(M104)</f>
        <v>684.74</v>
      </c>
      <c r="N103" s="24">
        <f t="shared" si="10"/>
        <v>63.739434784227576</v>
      </c>
      <c r="O103" s="311"/>
    </row>
    <row r="104" spans="1:16" x14ac:dyDescent="0.25">
      <c r="A104" s="214"/>
      <c r="B104" s="30"/>
      <c r="C104" s="117">
        <v>4241</v>
      </c>
      <c r="D104" s="30"/>
      <c r="E104" s="117" t="s">
        <v>24</v>
      </c>
      <c r="F104" s="117"/>
      <c r="G104" s="117"/>
      <c r="H104" s="117"/>
      <c r="I104" s="117"/>
      <c r="J104" s="26">
        <v>1074.28</v>
      </c>
      <c r="K104" s="309"/>
      <c r="L104" s="309"/>
      <c r="M104" s="26">
        <v>684.74</v>
      </c>
      <c r="N104" s="22">
        <f t="shared" si="10"/>
        <v>63.739434784227576</v>
      </c>
      <c r="O104" s="312"/>
    </row>
    <row r="105" spans="1:16" x14ac:dyDescent="0.25">
      <c r="A105" s="363"/>
      <c r="B105" s="363"/>
      <c r="C105" s="364"/>
      <c r="D105" s="363"/>
      <c r="E105" s="318"/>
      <c r="F105" s="318"/>
      <c r="G105" s="318"/>
      <c r="H105" s="318"/>
      <c r="I105" s="318"/>
      <c r="J105" s="335"/>
      <c r="K105" s="335"/>
      <c r="L105" s="335"/>
      <c r="M105" s="335"/>
      <c r="N105" s="321"/>
      <c r="O105" s="322"/>
    </row>
    <row r="106" spans="1:16" x14ac:dyDescent="0.25">
      <c r="A106" s="365"/>
      <c r="B106" s="366"/>
      <c r="C106" s="366"/>
      <c r="D106" s="366"/>
      <c r="E106" s="409" t="s">
        <v>202</v>
      </c>
      <c r="F106" s="410"/>
      <c r="G106" s="410"/>
      <c r="H106" s="410"/>
      <c r="I106" s="411"/>
      <c r="J106" s="198">
        <f>J7</f>
        <v>305360.03000000003</v>
      </c>
      <c r="K106" s="198">
        <f>K7</f>
        <v>338129.97</v>
      </c>
      <c r="L106" s="313"/>
      <c r="M106" s="198">
        <f>M7</f>
        <v>362436.02999999997</v>
      </c>
      <c r="N106" s="22">
        <f t="shared" ref="N106:N110" si="16">M106/J106*100</f>
        <v>118.69137882911525</v>
      </c>
      <c r="O106" s="215">
        <f t="shared" ref="O106:O108" si="17">M106/K106*100</f>
        <v>107.18837788912943</v>
      </c>
      <c r="P106" s="218"/>
    </row>
    <row r="107" spans="1:16" x14ac:dyDescent="0.25">
      <c r="A107" s="367"/>
      <c r="B107" s="368"/>
      <c r="C107" s="368"/>
      <c r="D107" s="368"/>
      <c r="E107" s="409" t="s">
        <v>203</v>
      </c>
      <c r="F107" s="410"/>
      <c r="G107" s="410"/>
      <c r="H107" s="410"/>
      <c r="I107" s="411"/>
      <c r="J107" s="197">
        <f>J106-J108</f>
        <v>132.44000000000233</v>
      </c>
      <c r="K107" s="197">
        <f>K106-K108</f>
        <v>-976.61999999999534</v>
      </c>
      <c r="L107" s="314"/>
      <c r="M107" s="197">
        <f t="shared" ref="M107" si="18">M106-M108</f>
        <v>-891.37000000011176</v>
      </c>
      <c r="N107" s="22">
        <f t="shared" si="16"/>
        <v>-673.03684687412874</v>
      </c>
      <c r="O107" s="215">
        <f t="shared" si="17"/>
        <v>91.270913968597412</v>
      </c>
      <c r="P107" s="218"/>
    </row>
    <row r="108" spans="1:16" x14ac:dyDescent="0.25">
      <c r="A108" s="368"/>
      <c r="B108" s="368"/>
      <c r="C108" s="368"/>
      <c r="D108" s="368"/>
      <c r="E108" s="409" t="s">
        <v>204</v>
      </c>
      <c r="F108" s="410"/>
      <c r="G108" s="410"/>
      <c r="H108" s="410"/>
      <c r="I108" s="410"/>
      <c r="J108" s="198">
        <f>J30</f>
        <v>305227.59000000003</v>
      </c>
      <c r="K108" s="198">
        <f>K30</f>
        <v>339106.58999999997</v>
      </c>
      <c r="L108" s="313"/>
      <c r="M108" s="198">
        <f>M30</f>
        <v>363327.40000000008</v>
      </c>
      <c r="N108" s="22">
        <f t="shared" si="16"/>
        <v>119.03491424218893</v>
      </c>
      <c r="O108" s="215">
        <f t="shared" si="17"/>
        <v>107.14253592063785</v>
      </c>
      <c r="P108" s="218"/>
    </row>
    <row r="109" spans="1:16" x14ac:dyDescent="0.25">
      <c r="A109" s="369"/>
      <c r="B109" s="370"/>
      <c r="C109" s="369"/>
      <c r="D109" s="369"/>
      <c r="E109" s="441"/>
      <c r="F109" s="441"/>
      <c r="G109" s="441"/>
      <c r="H109" s="441"/>
      <c r="I109" s="441"/>
      <c r="J109" s="362"/>
      <c r="K109" s="362"/>
      <c r="L109" s="362"/>
      <c r="M109" s="362"/>
      <c r="N109" s="321"/>
      <c r="O109" s="336"/>
      <c r="P109" s="218"/>
    </row>
    <row r="110" spans="1:16" x14ac:dyDescent="0.25">
      <c r="A110" s="371"/>
      <c r="B110" s="371"/>
      <c r="C110" s="371"/>
      <c r="D110" s="371"/>
      <c r="E110" s="409" t="s">
        <v>203</v>
      </c>
      <c r="F110" s="410"/>
      <c r="G110" s="410"/>
      <c r="H110" s="410"/>
      <c r="I110" s="411"/>
      <c r="J110" s="9">
        <v>976.62</v>
      </c>
      <c r="K110" s="9">
        <v>0</v>
      </c>
      <c r="L110" s="488"/>
      <c r="M110" s="9">
        <v>85.25</v>
      </c>
      <c r="N110" s="22">
        <f t="shared" si="16"/>
        <v>8.7290860314144716</v>
      </c>
      <c r="O110" s="215"/>
    </row>
    <row r="111" spans="1:16" x14ac:dyDescent="0.25">
      <c r="A111" s="371"/>
      <c r="B111" s="371"/>
      <c r="C111" s="371"/>
      <c r="D111" s="371"/>
    </row>
  </sheetData>
  <mergeCells count="84">
    <mergeCell ref="E48:I48"/>
    <mergeCell ref="E77:I77"/>
    <mergeCell ref="E80:I80"/>
    <mergeCell ref="E75:I75"/>
    <mergeCell ref="E61:I61"/>
    <mergeCell ref="E58:I58"/>
    <mergeCell ref="E50:I50"/>
    <mergeCell ref="E49:I49"/>
    <mergeCell ref="E52:I52"/>
    <mergeCell ref="E53:I53"/>
    <mergeCell ref="E47:I47"/>
    <mergeCell ref="E17:I18"/>
    <mergeCell ref="E4:I4"/>
    <mergeCell ref="E6:I6"/>
    <mergeCell ref="E16:I16"/>
    <mergeCell ref="E9:I9"/>
    <mergeCell ref="E8:I8"/>
    <mergeCell ref="E5:I5"/>
    <mergeCell ref="E37:I37"/>
    <mergeCell ref="E31:I31"/>
    <mergeCell ref="E38:I38"/>
    <mergeCell ref="E22:I22"/>
    <mergeCell ref="E25:I25"/>
    <mergeCell ref="E28:I28"/>
    <mergeCell ref="E46:I46"/>
    <mergeCell ref="E45:I45"/>
    <mergeCell ref="E68:I68"/>
    <mergeCell ref="E51:I51"/>
    <mergeCell ref="E59:I59"/>
    <mergeCell ref="E100:I100"/>
    <mergeCell ref="E70:I70"/>
    <mergeCell ref="E96:I96"/>
    <mergeCell ref="E63:I63"/>
    <mergeCell ref="E56:I56"/>
    <mergeCell ref="E54:I54"/>
    <mergeCell ref="E83:I83"/>
    <mergeCell ref="A3:J3"/>
    <mergeCell ref="E35:I35"/>
    <mergeCell ref="E40:I40"/>
    <mergeCell ref="E27:I27"/>
    <mergeCell ref="E36:I36"/>
    <mergeCell ref="E34:I34"/>
    <mergeCell ref="E26:I26"/>
    <mergeCell ref="A5:C5"/>
    <mergeCell ref="A17:A18"/>
    <mergeCell ref="E32:I32"/>
    <mergeCell ref="E7:I7"/>
    <mergeCell ref="E33:I33"/>
    <mergeCell ref="E19:I19"/>
    <mergeCell ref="E30:I30"/>
    <mergeCell ref="E29:I29"/>
    <mergeCell ref="E39:I39"/>
    <mergeCell ref="O17:O18"/>
    <mergeCell ref="K17:K18"/>
    <mergeCell ref="J17:J18"/>
    <mergeCell ref="E82:I82"/>
    <mergeCell ref="E73:I73"/>
    <mergeCell ref="E78:I78"/>
    <mergeCell ref="E72:I72"/>
    <mergeCell ref="E81:I81"/>
    <mergeCell ref="E60:I60"/>
    <mergeCell ref="E62:I62"/>
    <mergeCell ref="E67:I67"/>
    <mergeCell ref="E69:I69"/>
    <mergeCell ref="E66:I66"/>
    <mergeCell ref="E42:I42"/>
    <mergeCell ref="E41:I41"/>
    <mergeCell ref="E44:I44"/>
    <mergeCell ref="E107:I107"/>
    <mergeCell ref="E108:I108"/>
    <mergeCell ref="E110:I110"/>
    <mergeCell ref="M17:M18"/>
    <mergeCell ref="N17:N18"/>
    <mergeCell ref="E95:I95"/>
    <mergeCell ref="E90:I90"/>
    <mergeCell ref="E94:I94"/>
    <mergeCell ref="E101:I101"/>
    <mergeCell ref="E106:I106"/>
    <mergeCell ref="E99:I99"/>
    <mergeCell ref="E89:I89"/>
    <mergeCell ref="E109:I109"/>
    <mergeCell ref="E65:I65"/>
    <mergeCell ref="E55:I55"/>
    <mergeCell ref="E79:I79"/>
  </mergeCells>
  <pageMargins left="0.7" right="0.7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13" workbookViewId="0">
      <selection activeCell="E42" sqref="E42"/>
    </sheetView>
  </sheetViews>
  <sheetFormatPr defaultRowHeight="15" x14ac:dyDescent="0.25"/>
  <cols>
    <col min="1" max="1" width="49" customWidth="1"/>
    <col min="2" max="2" width="15.85546875" customWidth="1"/>
    <col min="3" max="3" width="16.140625" customWidth="1"/>
    <col min="4" max="4" width="12.5703125" customWidth="1"/>
    <col min="5" max="5" width="11.85546875" customWidth="1"/>
    <col min="6" max="7" width="12.5703125" customWidth="1"/>
  </cols>
  <sheetData>
    <row r="1" spans="1:7" ht="15.75" x14ac:dyDescent="0.25">
      <c r="A1" s="225" t="s">
        <v>25</v>
      </c>
      <c r="B1" s="293"/>
    </row>
    <row r="2" spans="1:7" ht="15.75" x14ac:dyDescent="0.25">
      <c r="A2" s="456" t="s">
        <v>207</v>
      </c>
      <c r="B2" s="456"/>
      <c r="C2" s="456"/>
      <c r="D2" s="456"/>
      <c r="E2" s="456"/>
      <c r="F2" s="456"/>
      <c r="G2" s="456"/>
    </row>
    <row r="3" spans="1:7" ht="18.75" thickBot="1" x14ac:dyDescent="0.3">
      <c r="A3" s="219"/>
      <c r="B3" s="219"/>
      <c r="C3" s="219"/>
      <c r="D3" s="219"/>
      <c r="E3" s="220"/>
      <c r="F3" s="220"/>
      <c r="G3" s="220"/>
    </row>
    <row r="4" spans="1:7" ht="32.25" thickBot="1" x14ac:dyDescent="0.3">
      <c r="A4" s="134" t="s">
        <v>198</v>
      </c>
      <c r="B4" s="294" t="s">
        <v>192</v>
      </c>
      <c r="C4" s="136" t="s">
        <v>159</v>
      </c>
      <c r="D4" s="131" t="s">
        <v>184</v>
      </c>
      <c r="E4" s="137" t="s">
        <v>190</v>
      </c>
      <c r="F4" s="135" t="s">
        <v>191</v>
      </c>
      <c r="G4" s="138" t="s">
        <v>191</v>
      </c>
    </row>
    <row r="5" spans="1:7" x14ac:dyDescent="0.25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131" t="s">
        <v>232</v>
      </c>
      <c r="G5" s="131" t="s">
        <v>233</v>
      </c>
    </row>
    <row r="6" spans="1:7" x14ac:dyDescent="0.25">
      <c r="A6" s="254" t="s">
        <v>208</v>
      </c>
      <c r="B6" s="296">
        <f>B8+B11+B14+B18+B21</f>
        <v>305360.02999999997</v>
      </c>
      <c r="C6" s="255">
        <f>C8+C11+C14+C18+C21</f>
        <v>338129.97</v>
      </c>
      <c r="D6" s="256"/>
      <c r="E6" s="255">
        <f>E8+E11+E14+E18+E21</f>
        <v>362436.02999999997</v>
      </c>
      <c r="F6" s="257"/>
      <c r="G6" s="257"/>
    </row>
    <row r="7" spans="1:7" x14ac:dyDescent="0.25">
      <c r="A7" s="221"/>
      <c r="B7" s="297"/>
      <c r="C7" s="239"/>
      <c r="D7" s="240"/>
      <c r="E7" s="248"/>
      <c r="F7" s="9"/>
      <c r="G7" s="9"/>
    </row>
    <row r="8" spans="1:7" ht="18.75" customHeight="1" x14ac:dyDescent="0.25">
      <c r="A8" s="221" t="s">
        <v>205</v>
      </c>
      <c r="B8" s="302">
        <f>B9</f>
        <v>265.45</v>
      </c>
      <c r="C8" s="247">
        <f>C9</f>
        <v>729.98</v>
      </c>
      <c r="D8" s="240"/>
      <c r="E8" s="247">
        <f>E9</f>
        <v>729.97</v>
      </c>
      <c r="F8" s="301">
        <f>E8/B8*100</f>
        <v>274.99340742135996</v>
      </c>
      <c r="G8" s="301">
        <f>E8/C8*100</f>
        <v>99.998630099454772</v>
      </c>
    </row>
    <row r="9" spans="1:7" ht="17.25" customHeight="1" x14ac:dyDescent="0.25">
      <c r="A9" s="223" t="s">
        <v>213</v>
      </c>
      <c r="B9" s="295">
        <v>265.45</v>
      </c>
      <c r="C9" s="239">
        <v>729.98</v>
      </c>
      <c r="D9" s="240"/>
      <c r="E9" s="248">
        <v>729.97</v>
      </c>
      <c r="F9" s="301">
        <f t="shared" ref="F9:F22" si="0">E9/B9*100</f>
        <v>274.99340742135996</v>
      </c>
      <c r="G9" s="301">
        <f t="shared" ref="G9:G22" si="1">E9/C9*100</f>
        <v>99.998630099454772</v>
      </c>
    </row>
    <row r="10" spans="1:7" x14ac:dyDescent="0.25">
      <c r="A10" s="222"/>
      <c r="B10" s="303"/>
      <c r="C10" s="239"/>
      <c r="D10" s="240"/>
      <c r="E10" s="248"/>
      <c r="F10" s="301"/>
      <c r="G10" s="301"/>
    </row>
    <row r="11" spans="1:7" x14ac:dyDescent="0.25">
      <c r="A11" s="221" t="s">
        <v>206</v>
      </c>
      <c r="B11" s="302">
        <f>B12</f>
        <v>0.01</v>
      </c>
      <c r="C11" s="247">
        <f>C12</f>
        <v>0.01</v>
      </c>
      <c r="D11" s="240"/>
      <c r="E11" s="247">
        <f t="shared" ref="E11" si="2">E12</f>
        <v>0</v>
      </c>
      <c r="F11" s="301">
        <f t="shared" si="0"/>
        <v>0</v>
      </c>
      <c r="G11" s="301">
        <f t="shared" si="1"/>
        <v>0</v>
      </c>
    </row>
    <row r="12" spans="1:7" x14ac:dyDescent="0.25">
      <c r="A12" s="223" t="s">
        <v>214</v>
      </c>
      <c r="B12" s="295">
        <v>0.01</v>
      </c>
      <c r="C12" s="239">
        <v>0.01</v>
      </c>
      <c r="D12" s="240"/>
      <c r="E12" s="248">
        <v>0</v>
      </c>
      <c r="F12" s="301">
        <f t="shared" si="0"/>
        <v>0</v>
      </c>
      <c r="G12" s="301">
        <f t="shared" si="1"/>
        <v>0</v>
      </c>
    </row>
    <row r="13" spans="1:7" x14ac:dyDescent="0.25">
      <c r="A13" s="223"/>
      <c r="B13" s="295"/>
      <c r="C13" s="239"/>
      <c r="D13" s="240"/>
      <c r="E13" s="248"/>
      <c r="F13" s="301"/>
      <c r="G13" s="301"/>
    </row>
    <row r="14" spans="1:7" x14ac:dyDescent="0.25">
      <c r="A14" s="237" t="s">
        <v>210</v>
      </c>
      <c r="B14" s="304">
        <f>B15+B16</f>
        <v>43569.829999999994</v>
      </c>
      <c r="C14" s="247">
        <f>C15+C16</f>
        <v>52338.74</v>
      </c>
      <c r="D14" s="240"/>
      <c r="E14" s="247">
        <f t="shared" ref="E14" si="3">E15+E16</f>
        <v>52227.13</v>
      </c>
      <c r="F14" s="301">
        <f t="shared" si="0"/>
        <v>119.86994211361394</v>
      </c>
      <c r="G14" s="301">
        <f t="shared" si="1"/>
        <v>99.786754514915714</v>
      </c>
    </row>
    <row r="15" spans="1:7" ht="15.75" customHeight="1" x14ac:dyDescent="0.25">
      <c r="A15" s="223" t="s">
        <v>215</v>
      </c>
      <c r="B15" s="295">
        <v>43524.7</v>
      </c>
      <c r="C15" s="239">
        <v>52293.74</v>
      </c>
      <c r="D15" s="240"/>
      <c r="E15" s="248">
        <v>52227.13</v>
      </c>
      <c r="F15" s="301">
        <f t="shared" si="0"/>
        <v>119.99423315956228</v>
      </c>
      <c r="G15" s="301">
        <f t="shared" si="1"/>
        <v>99.872623377100197</v>
      </c>
    </row>
    <row r="16" spans="1:7" x14ac:dyDescent="0.25">
      <c r="A16" s="223" t="s">
        <v>216</v>
      </c>
      <c r="B16" s="295">
        <v>45.13</v>
      </c>
      <c r="C16" s="239">
        <v>45</v>
      </c>
      <c r="D16" s="240"/>
      <c r="E16" s="248">
        <v>0</v>
      </c>
      <c r="F16" s="301">
        <f t="shared" si="0"/>
        <v>0</v>
      </c>
      <c r="G16" s="301">
        <f t="shared" si="1"/>
        <v>0</v>
      </c>
    </row>
    <row r="17" spans="1:7" x14ac:dyDescent="0.25">
      <c r="A17" s="223"/>
      <c r="B17" s="295"/>
      <c r="C17" s="239"/>
      <c r="D17" s="240"/>
      <c r="E17" s="248"/>
      <c r="F17" s="301"/>
      <c r="G17" s="301"/>
    </row>
    <row r="18" spans="1:7" x14ac:dyDescent="0.25">
      <c r="A18" s="221" t="s">
        <v>211</v>
      </c>
      <c r="B18" s="302">
        <f>B19</f>
        <v>261392.02</v>
      </c>
      <c r="C18" s="247">
        <f>C19</f>
        <v>284795.78999999998</v>
      </c>
      <c r="D18" s="240"/>
      <c r="E18" s="247">
        <f>E19</f>
        <v>309478.93</v>
      </c>
      <c r="F18" s="301">
        <f t="shared" si="0"/>
        <v>118.39647208816857</v>
      </c>
      <c r="G18" s="301">
        <f t="shared" si="1"/>
        <v>108.6669609828151</v>
      </c>
    </row>
    <row r="19" spans="1:7" x14ac:dyDescent="0.25">
      <c r="A19" s="238" t="s">
        <v>219</v>
      </c>
      <c r="B19" s="295">
        <v>261392.02</v>
      </c>
      <c r="C19" s="239">
        <v>284795.78999999998</v>
      </c>
      <c r="D19" s="240"/>
      <c r="E19" s="248">
        <v>309478.93</v>
      </c>
      <c r="F19" s="301">
        <f t="shared" si="0"/>
        <v>118.39647208816857</v>
      </c>
      <c r="G19" s="301">
        <f t="shared" si="1"/>
        <v>108.6669609828151</v>
      </c>
    </row>
    <row r="20" spans="1:7" x14ac:dyDescent="0.25">
      <c r="A20" s="224"/>
      <c r="B20" s="295"/>
      <c r="C20" s="239"/>
      <c r="D20" s="240"/>
      <c r="E20" s="248"/>
      <c r="F20" s="301"/>
      <c r="G20" s="301"/>
    </row>
    <row r="21" spans="1:7" x14ac:dyDescent="0.25">
      <c r="A21" s="221" t="s">
        <v>212</v>
      </c>
      <c r="B21" s="302">
        <f>B22</f>
        <v>132.72</v>
      </c>
      <c r="C21" s="247">
        <f>C22</f>
        <v>265.45</v>
      </c>
      <c r="D21" s="240"/>
      <c r="E21" s="247">
        <f t="shared" ref="E21" si="4">E22</f>
        <v>0</v>
      </c>
      <c r="F21" s="301">
        <f t="shared" si="0"/>
        <v>0</v>
      </c>
      <c r="G21" s="301">
        <f t="shared" si="1"/>
        <v>0</v>
      </c>
    </row>
    <row r="22" spans="1:7" x14ac:dyDescent="0.25">
      <c r="A22" s="238" t="s">
        <v>218</v>
      </c>
      <c r="B22" s="295">
        <v>132.72</v>
      </c>
      <c r="C22" s="239">
        <v>265.45</v>
      </c>
      <c r="D22" s="240"/>
      <c r="E22" s="248">
        <v>0</v>
      </c>
      <c r="F22" s="301">
        <f t="shared" si="0"/>
        <v>0</v>
      </c>
      <c r="G22" s="301">
        <f t="shared" si="1"/>
        <v>0</v>
      </c>
    </row>
    <row r="23" spans="1:7" x14ac:dyDescent="0.25">
      <c r="A23" s="223"/>
      <c r="B23" s="298"/>
      <c r="C23" s="239"/>
      <c r="D23" s="240"/>
      <c r="E23" s="248"/>
      <c r="F23" s="9"/>
      <c r="G23" s="9"/>
    </row>
    <row r="24" spans="1:7" x14ac:dyDescent="0.25">
      <c r="A24" s="254" t="s">
        <v>209</v>
      </c>
      <c r="B24" s="296">
        <f>B26+B29+B32+B36+B41</f>
        <v>305227.58999999997</v>
      </c>
      <c r="C24" s="259">
        <f>C26+C29+C32+C36+C41</f>
        <v>339106.58999999997</v>
      </c>
      <c r="D24" s="258"/>
      <c r="E24" s="259">
        <f>E26+E29+E32+E36+E41</f>
        <v>363327.39999999997</v>
      </c>
      <c r="F24" s="260"/>
      <c r="G24" s="260"/>
    </row>
    <row r="25" spans="1:7" x14ac:dyDescent="0.25">
      <c r="A25" s="221"/>
      <c r="B25" s="297"/>
      <c r="C25" s="248"/>
      <c r="D25" s="240"/>
      <c r="E25" s="248"/>
      <c r="F25" s="9"/>
      <c r="G25" s="9"/>
    </row>
    <row r="26" spans="1:7" x14ac:dyDescent="0.25">
      <c r="A26" s="221" t="s">
        <v>205</v>
      </c>
      <c r="B26" s="297">
        <f>B27</f>
        <v>265.45</v>
      </c>
      <c r="C26" s="252">
        <f>C27</f>
        <v>729.98</v>
      </c>
      <c r="D26" s="241"/>
      <c r="E26" s="252">
        <f>E27</f>
        <v>729.97</v>
      </c>
      <c r="F26" s="301">
        <f>E26/B26*100</f>
        <v>274.99340742135996</v>
      </c>
      <c r="G26" s="301">
        <f>E26/C26*100</f>
        <v>99.998630099454772</v>
      </c>
    </row>
    <row r="27" spans="1:7" x14ac:dyDescent="0.25">
      <c r="A27" s="223" t="s">
        <v>213</v>
      </c>
      <c r="B27" s="298">
        <v>265.45</v>
      </c>
      <c r="C27" s="239">
        <v>729.98</v>
      </c>
      <c r="D27" s="241"/>
      <c r="E27" s="248">
        <v>729.97</v>
      </c>
      <c r="F27" s="301">
        <f>E27/B27*100</f>
        <v>274.99340742135996</v>
      </c>
      <c r="G27" s="301">
        <f>E27/C27*100</f>
        <v>99.998630099454772</v>
      </c>
    </row>
    <row r="28" spans="1:7" x14ac:dyDescent="0.25">
      <c r="A28" s="222"/>
      <c r="B28" s="299"/>
      <c r="C28" s="248"/>
      <c r="D28" s="241"/>
      <c r="E28" s="248"/>
      <c r="F28" s="301"/>
      <c r="G28" s="301"/>
    </row>
    <row r="29" spans="1:7" x14ac:dyDescent="0.25">
      <c r="A29" s="221" t="s">
        <v>206</v>
      </c>
      <c r="B29" s="297"/>
      <c r="C29" s="252">
        <f>C30</f>
        <v>0.01</v>
      </c>
      <c r="D29" s="240"/>
      <c r="E29" s="252">
        <f>E30</f>
        <v>0</v>
      </c>
      <c r="F29" s="301"/>
      <c r="G29" s="301">
        <f t="shared" ref="G29:G42" si="5">E29/C29*100</f>
        <v>0</v>
      </c>
    </row>
    <row r="30" spans="1:7" x14ac:dyDescent="0.25">
      <c r="A30" s="223" t="s">
        <v>214</v>
      </c>
      <c r="B30" s="298"/>
      <c r="C30" s="248">
        <v>0.01</v>
      </c>
      <c r="D30" s="240"/>
      <c r="E30" s="248">
        <v>0</v>
      </c>
      <c r="F30" s="301"/>
      <c r="G30" s="301">
        <f t="shared" si="5"/>
        <v>0</v>
      </c>
    </row>
    <row r="31" spans="1:7" x14ac:dyDescent="0.25">
      <c r="A31" s="223"/>
      <c r="B31" s="298"/>
      <c r="C31" s="248"/>
      <c r="D31" s="240"/>
      <c r="E31" s="248"/>
      <c r="F31" s="301"/>
      <c r="G31" s="301"/>
    </row>
    <row r="32" spans="1:7" x14ac:dyDescent="0.25">
      <c r="A32" s="237" t="s">
        <v>210</v>
      </c>
      <c r="B32" s="300">
        <f>B33+B34</f>
        <v>43569.829999999994</v>
      </c>
      <c r="C32" s="252">
        <f>C33+C34</f>
        <v>52338.74</v>
      </c>
      <c r="D32" s="240"/>
      <c r="E32" s="252">
        <f>E33+E34</f>
        <v>52227.13</v>
      </c>
      <c r="F32" s="301">
        <f t="shared" ref="F32:F42" si="6">E32/B32*100</f>
        <v>119.86994211361394</v>
      </c>
      <c r="G32" s="301">
        <f t="shared" si="5"/>
        <v>99.786754514915714</v>
      </c>
    </row>
    <row r="33" spans="1:7" ht="16.5" customHeight="1" x14ac:dyDescent="0.25">
      <c r="A33" s="223" t="s">
        <v>215</v>
      </c>
      <c r="B33" s="298">
        <v>43524.7</v>
      </c>
      <c r="C33" s="248">
        <v>52293.74</v>
      </c>
      <c r="D33" s="240"/>
      <c r="E33" s="248">
        <v>52227.13</v>
      </c>
      <c r="F33" s="301">
        <f t="shared" si="6"/>
        <v>119.99423315956228</v>
      </c>
      <c r="G33" s="301">
        <f t="shared" si="5"/>
        <v>99.872623377100197</v>
      </c>
    </row>
    <row r="34" spans="1:7" x14ac:dyDescent="0.25">
      <c r="A34" s="223" t="s">
        <v>216</v>
      </c>
      <c r="B34" s="298">
        <v>45.13</v>
      </c>
      <c r="C34" s="248">
        <v>45</v>
      </c>
      <c r="D34" s="240"/>
      <c r="E34" s="248">
        <v>0</v>
      </c>
      <c r="F34" s="301">
        <f t="shared" si="6"/>
        <v>0</v>
      </c>
      <c r="G34" s="301">
        <f t="shared" si="5"/>
        <v>0</v>
      </c>
    </row>
    <row r="35" spans="1:7" x14ac:dyDescent="0.25">
      <c r="A35" s="223"/>
      <c r="B35" s="298"/>
      <c r="C35" s="248"/>
      <c r="D35" s="240"/>
      <c r="E35" s="248"/>
      <c r="F35" s="301"/>
      <c r="G35" s="301"/>
    </row>
    <row r="36" spans="1:7" x14ac:dyDescent="0.25">
      <c r="A36" s="221" t="s">
        <v>211</v>
      </c>
      <c r="B36" s="297">
        <f>B38+B39+B37</f>
        <v>261259.59</v>
      </c>
      <c r="C36" s="252">
        <f>C37+C38+C39</f>
        <v>285772.40999999997</v>
      </c>
      <c r="D36" s="240"/>
      <c r="E36" s="252">
        <f>E37+E38+E39</f>
        <v>310370.3</v>
      </c>
      <c r="F36" s="301">
        <f t="shared" si="6"/>
        <v>118.7976678674264</v>
      </c>
      <c r="G36" s="301">
        <f t="shared" si="5"/>
        <v>108.60751043111546</v>
      </c>
    </row>
    <row r="37" spans="1:7" x14ac:dyDescent="0.25">
      <c r="A37" s="238" t="s">
        <v>217</v>
      </c>
      <c r="B37" s="298">
        <v>3.58</v>
      </c>
      <c r="C37" s="248">
        <v>0</v>
      </c>
      <c r="D37" s="240"/>
      <c r="E37" s="248">
        <v>0</v>
      </c>
      <c r="F37" s="301">
        <f t="shared" si="6"/>
        <v>0</v>
      </c>
      <c r="G37" s="301"/>
    </row>
    <row r="38" spans="1:7" x14ac:dyDescent="0.25">
      <c r="A38" s="238" t="s">
        <v>219</v>
      </c>
      <c r="B38" s="298">
        <v>261255.72</v>
      </c>
      <c r="C38" s="248">
        <v>284795.78999999998</v>
      </c>
      <c r="D38" s="251"/>
      <c r="E38" s="248">
        <v>310237.69</v>
      </c>
      <c r="F38" s="301">
        <f t="shared" si="6"/>
        <v>118.74866892866498</v>
      </c>
      <c r="G38" s="301">
        <f t="shared" si="5"/>
        <v>108.93338346047882</v>
      </c>
    </row>
    <row r="39" spans="1:7" x14ac:dyDescent="0.25">
      <c r="A39" s="238" t="s">
        <v>220</v>
      </c>
      <c r="B39" s="298">
        <v>0.28999999999999998</v>
      </c>
      <c r="C39" s="248">
        <v>976.62</v>
      </c>
      <c r="D39" s="251"/>
      <c r="E39" s="248">
        <v>132.61000000000001</v>
      </c>
      <c r="F39" s="301">
        <f t="shared" si="6"/>
        <v>45727.586206896558</v>
      </c>
      <c r="G39" s="301">
        <f t="shared" si="5"/>
        <v>13.57846450001024</v>
      </c>
    </row>
    <row r="40" spans="1:7" x14ac:dyDescent="0.25">
      <c r="A40" s="224"/>
      <c r="B40" s="298"/>
      <c r="C40" s="250"/>
      <c r="D40" s="251"/>
      <c r="E40" s="250"/>
      <c r="F40" s="301"/>
      <c r="G40" s="301"/>
    </row>
    <row r="41" spans="1:7" x14ac:dyDescent="0.25">
      <c r="A41" s="221" t="s">
        <v>212</v>
      </c>
      <c r="B41" s="297">
        <f>B42</f>
        <v>132.72</v>
      </c>
      <c r="C41" s="252">
        <f>C42</f>
        <v>265.45</v>
      </c>
      <c r="D41" s="251"/>
      <c r="E41" s="253">
        <f>E42</f>
        <v>0</v>
      </c>
      <c r="F41" s="301">
        <f t="shared" si="6"/>
        <v>0</v>
      </c>
      <c r="G41" s="301">
        <f t="shared" si="5"/>
        <v>0</v>
      </c>
    </row>
    <row r="42" spans="1:7" x14ac:dyDescent="0.25">
      <c r="A42" s="238" t="s">
        <v>218</v>
      </c>
      <c r="B42" s="298">
        <v>132.72</v>
      </c>
      <c r="C42" s="248">
        <v>265.45</v>
      </c>
      <c r="D42" s="251"/>
      <c r="E42" s="250">
        <v>0</v>
      </c>
      <c r="F42" s="301">
        <f t="shared" si="6"/>
        <v>0</v>
      </c>
      <c r="G42" s="301">
        <f t="shared" si="5"/>
        <v>0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workbookViewId="0">
      <selection activeCell="C19" sqref="C19"/>
    </sheetView>
  </sheetViews>
  <sheetFormatPr defaultRowHeight="15" x14ac:dyDescent="0.25"/>
  <cols>
    <col min="1" max="1" width="25.42578125" customWidth="1"/>
    <col min="2" max="2" width="15.7109375" customWidth="1"/>
    <col min="3" max="4" width="16" customWidth="1"/>
    <col min="5" max="5" width="15.28515625" customWidth="1"/>
    <col min="6" max="6" width="12.140625" customWidth="1"/>
    <col min="7" max="7" width="13.28515625" customWidth="1"/>
  </cols>
  <sheetData>
    <row r="1" spans="1:7" ht="15.75" x14ac:dyDescent="0.25">
      <c r="A1" s="457"/>
      <c r="B1" s="457"/>
      <c r="C1" s="457"/>
      <c r="D1" s="457"/>
      <c r="E1" s="457"/>
      <c r="F1" s="457"/>
      <c r="G1" s="457"/>
    </row>
    <row r="2" spans="1:7" ht="15.75" x14ac:dyDescent="0.25">
      <c r="A2" s="457" t="s">
        <v>176</v>
      </c>
      <c r="B2" s="457"/>
      <c r="C2" s="457"/>
      <c r="D2" s="457"/>
      <c r="E2" s="457"/>
      <c r="F2" s="457"/>
      <c r="G2" s="457"/>
    </row>
    <row r="3" spans="1:7" ht="15.75" x14ac:dyDescent="0.25">
      <c r="A3" s="457" t="s">
        <v>119</v>
      </c>
      <c r="B3" s="457"/>
      <c r="C3" s="457"/>
      <c r="D3" s="457"/>
      <c r="E3" s="457"/>
      <c r="F3" s="458"/>
      <c r="G3" s="458"/>
    </row>
    <row r="4" spans="1:7" ht="15.75" x14ac:dyDescent="0.25">
      <c r="A4" s="37"/>
      <c r="B4" s="37"/>
      <c r="C4" s="37"/>
      <c r="D4" s="125"/>
      <c r="E4" s="37"/>
      <c r="F4" s="38"/>
      <c r="G4" s="38"/>
    </row>
    <row r="5" spans="1:7" ht="15.75" x14ac:dyDescent="0.25">
      <c r="A5" s="457" t="s">
        <v>120</v>
      </c>
      <c r="B5" s="457"/>
      <c r="C5" s="457"/>
      <c r="D5" s="457"/>
      <c r="E5" s="459"/>
      <c r="F5" s="459"/>
      <c r="G5" s="459"/>
    </row>
    <row r="6" spans="1:7" ht="15.75" x14ac:dyDescent="0.25">
      <c r="A6" s="37"/>
      <c r="B6" s="37"/>
      <c r="C6" s="37"/>
      <c r="D6" s="125"/>
      <c r="E6" s="37"/>
      <c r="F6" s="38"/>
      <c r="G6" s="38"/>
    </row>
    <row r="7" spans="1:7" ht="15.75" x14ac:dyDescent="0.25">
      <c r="A7" s="457" t="s">
        <v>121</v>
      </c>
      <c r="B7" s="457"/>
      <c r="C7" s="457"/>
      <c r="D7" s="457"/>
      <c r="E7" s="458"/>
      <c r="F7" s="458"/>
      <c r="G7" s="458"/>
    </row>
    <row r="8" spans="1:7" ht="16.5" thickBot="1" x14ac:dyDescent="0.3">
      <c r="A8" s="37"/>
      <c r="B8" s="37"/>
      <c r="C8" s="37"/>
      <c r="D8" s="125"/>
      <c r="E8" s="37"/>
      <c r="F8" s="38"/>
      <c r="G8" s="38"/>
    </row>
    <row r="9" spans="1:7" ht="32.25" thickBot="1" x14ac:dyDescent="0.3">
      <c r="A9" s="386" t="s">
        <v>187</v>
      </c>
      <c r="B9" s="387" t="s">
        <v>221</v>
      </c>
      <c r="C9" s="388" t="s">
        <v>222</v>
      </c>
      <c r="D9" s="389" t="s">
        <v>184</v>
      </c>
      <c r="E9" s="390" t="s">
        <v>190</v>
      </c>
      <c r="F9" s="387" t="s">
        <v>191</v>
      </c>
      <c r="G9" s="391" t="s">
        <v>191</v>
      </c>
    </row>
    <row r="10" spans="1:7" ht="15.75" thickBot="1" x14ac:dyDescent="0.3">
      <c r="A10" s="392">
        <v>1</v>
      </c>
      <c r="B10" s="127">
        <v>2</v>
      </c>
      <c r="C10" s="127">
        <v>3</v>
      </c>
      <c r="D10" s="127">
        <v>4</v>
      </c>
      <c r="E10" s="127">
        <v>5</v>
      </c>
      <c r="F10" s="127" t="s">
        <v>188</v>
      </c>
      <c r="G10" s="393" t="s">
        <v>189</v>
      </c>
    </row>
    <row r="11" spans="1:7" ht="30" customHeight="1" x14ac:dyDescent="0.25">
      <c r="A11" s="394" t="s">
        <v>125</v>
      </c>
      <c r="B11" s="39">
        <f>B12</f>
        <v>305227.59000000003</v>
      </c>
      <c r="C11" s="39">
        <f>C12</f>
        <v>339106.59</v>
      </c>
      <c r="D11" s="382"/>
      <c r="E11" s="39">
        <f>E12</f>
        <v>363327.4</v>
      </c>
      <c r="F11" s="305">
        <f>SUM(E11/B11*100)</f>
        <v>119.03491424218893</v>
      </c>
      <c r="G11" s="395">
        <f>SUM(E11/C11*100)</f>
        <v>107.14253592063781</v>
      </c>
    </row>
    <row r="12" spans="1:7" ht="34.5" customHeight="1" x14ac:dyDescent="0.25">
      <c r="A12" s="396" t="s">
        <v>126</v>
      </c>
      <c r="B12" s="39">
        <f>B13</f>
        <v>305227.59000000003</v>
      </c>
      <c r="C12" s="39">
        <f>C13</f>
        <v>339106.59</v>
      </c>
      <c r="D12" s="382"/>
      <c r="E12" s="39">
        <f>E13</f>
        <v>363327.4</v>
      </c>
      <c r="F12" s="305">
        <f>SUM(E12/B12*100)</f>
        <v>119.03491424218893</v>
      </c>
      <c r="G12" s="395">
        <f>SUM(E12/C12*100)</f>
        <v>107.14253592063781</v>
      </c>
    </row>
    <row r="13" spans="1:7" ht="41.25" customHeight="1" thickBot="1" x14ac:dyDescent="0.3">
      <c r="A13" s="397" t="s">
        <v>158</v>
      </c>
      <c r="B13" s="398">
        <v>305227.59000000003</v>
      </c>
      <c r="C13" s="398">
        <v>339106.59</v>
      </c>
      <c r="D13" s="399"/>
      <c r="E13" s="398">
        <v>363327.4</v>
      </c>
      <c r="F13" s="400">
        <f t="shared" ref="F13:F14" si="0">SUM(E13/B13*100)</f>
        <v>119.03491424218893</v>
      </c>
      <c r="G13" s="401">
        <f t="shared" ref="G13:G14" si="1">SUM(E13/C13*100)</f>
        <v>107.14253592063781</v>
      </c>
    </row>
    <row r="14" spans="1:7" ht="30" hidden="1" x14ac:dyDescent="0.25">
      <c r="A14" s="383" t="s">
        <v>127</v>
      </c>
      <c r="B14" s="384"/>
      <c r="C14" s="384">
        <v>6032.19</v>
      </c>
      <c r="D14" s="384"/>
      <c r="E14" s="385"/>
      <c r="F14" s="385" t="e">
        <f t="shared" si="0"/>
        <v>#DIV/0!</v>
      </c>
      <c r="G14" s="385">
        <f t="shared" si="1"/>
        <v>0</v>
      </c>
    </row>
  </sheetData>
  <mergeCells count="5">
    <mergeCell ref="A1:G1"/>
    <mergeCell ref="A2:G2"/>
    <mergeCell ref="A3:G3"/>
    <mergeCell ref="A5:G5"/>
    <mergeCell ref="A7:G7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I16" sqref="I16"/>
    </sheetView>
  </sheetViews>
  <sheetFormatPr defaultRowHeight="15" x14ac:dyDescent="0.25"/>
  <cols>
    <col min="4" max="4" width="36.7109375" customWidth="1"/>
  </cols>
  <sheetData>
    <row r="1" spans="1:9" ht="15.75" x14ac:dyDescent="0.25">
      <c r="A1" s="464" t="s">
        <v>176</v>
      </c>
      <c r="B1" s="464"/>
      <c r="C1" s="464"/>
      <c r="D1" s="464"/>
      <c r="E1" s="464"/>
      <c r="F1" s="464"/>
      <c r="G1" s="464"/>
      <c r="H1" s="464"/>
      <c r="I1" s="464"/>
    </row>
    <row r="2" spans="1:9" ht="15.75" x14ac:dyDescent="0.25">
      <c r="A2" s="460" t="s">
        <v>119</v>
      </c>
      <c r="B2" s="460"/>
      <c r="C2" s="460"/>
      <c r="D2" s="460"/>
      <c r="E2" s="460"/>
      <c r="F2" s="460"/>
      <c r="G2" s="460"/>
      <c r="H2" s="461"/>
      <c r="I2" s="461"/>
    </row>
    <row r="3" spans="1:9" ht="15.75" x14ac:dyDescent="0.25">
      <c r="A3" s="44"/>
      <c r="B3" s="44"/>
      <c r="C3" s="44"/>
      <c r="D3" s="44"/>
      <c r="E3" s="44"/>
      <c r="F3" s="44"/>
      <c r="G3" s="44"/>
      <c r="H3" s="45"/>
      <c r="I3" s="45"/>
    </row>
    <row r="4" spans="1:9" ht="15.75" x14ac:dyDescent="0.25">
      <c r="A4" s="460" t="s">
        <v>152</v>
      </c>
      <c r="B4" s="462"/>
      <c r="C4" s="462"/>
      <c r="D4" s="462"/>
      <c r="E4" s="462"/>
      <c r="F4" s="462"/>
      <c r="G4" s="462"/>
      <c r="H4" s="462"/>
      <c r="I4" s="462"/>
    </row>
    <row r="5" spans="1:9" ht="15" customHeight="1" x14ac:dyDescent="0.25">
      <c r="A5" s="60" t="s">
        <v>132</v>
      </c>
      <c r="B5" s="60" t="s">
        <v>133</v>
      </c>
      <c r="C5" s="60" t="s">
        <v>134</v>
      </c>
      <c r="D5" s="60" t="s">
        <v>135</v>
      </c>
      <c r="E5" s="60" t="s">
        <v>136</v>
      </c>
      <c r="F5" s="60" t="s">
        <v>137</v>
      </c>
      <c r="G5" s="60" t="s">
        <v>138</v>
      </c>
      <c r="H5" s="60" t="s">
        <v>122</v>
      </c>
      <c r="I5" s="60" t="s">
        <v>122</v>
      </c>
    </row>
    <row r="6" spans="1:9" x14ac:dyDescent="0.25">
      <c r="A6" s="463">
        <v>1</v>
      </c>
      <c r="B6" s="463"/>
      <c r="C6" s="463"/>
      <c r="D6" s="463"/>
      <c r="E6" s="47">
        <v>2</v>
      </c>
      <c r="F6" s="47">
        <v>3</v>
      </c>
      <c r="G6" s="47">
        <v>4</v>
      </c>
      <c r="H6" s="47" t="s">
        <v>123</v>
      </c>
      <c r="I6" s="47" t="s">
        <v>124</v>
      </c>
    </row>
    <row r="7" spans="1:9" ht="14.25" customHeight="1" x14ac:dyDescent="0.25">
      <c r="A7" s="78">
        <v>8</v>
      </c>
      <c r="B7" s="79"/>
      <c r="C7" s="79"/>
      <c r="D7" s="79" t="s">
        <v>139</v>
      </c>
      <c r="E7" s="80">
        <v>0</v>
      </c>
      <c r="F7" s="80">
        <v>0</v>
      </c>
      <c r="G7" s="80">
        <v>0</v>
      </c>
      <c r="H7" s="81"/>
      <c r="I7" s="81"/>
    </row>
    <row r="8" spans="1:9" ht="15.75" x14ac:dyDescent="0.25">
      <c r="A8" s="55"/>
      <c r="B8" s="49">
        <v>84</v>
      </c>
      <c r="C8" s="61"/>
      <c r="D8" s="50" t="s">
        <v>140</v>
      </c>
      <c r="E8" s="63">
        <v>0</v>
      </c>
      <c r="F8" s="63"/>
      <c r="G8" s="63">
        <v>0</v>
      </c>
      <c r="H8" s="48"/>
      <c r="I8" s="48"/>
    </row>
    <row r="9" spans="1:9" ht="14.25" customHeight="1" x14ac:dyDescent="0.25">
      <c r="A9" s="55"/>
      <c r="B9" s="66" t="s">
        <v>141</v>
      </c>
      <c r="C9" s="67"/>
      <c r="D9" s="68" t="s">
        <v>142</v>
      </c>
      <c r="E9" s="72">
        <v>0</v>
      </c>
      <c r="F9" s="72"/>
      <c r="G9" s="72">
        <v>0</v>
      </c>
      <c r="H9" s="48"/>
      <c r="I9" s="48"/>
    </row>
    <row r="10" spans="1:9" ht="30.75" customHeight="1" x14ac:dyDescent="0.25">
      <c r="A10" s="62"/>
      <c r="B10" s="69">
        <v>8422</v>
      </c>
      <c r="C10" s="70"/>
      <c r="D10" s="71" t="s">
        <v>143</v>
      </c>
      <c r="E10" s="73">
        <v>0</v>
      </c>
      <c r="F10" s="73">
        <v>0</v>
      </c>
      <c r="G10" s="74">
        <v>0</v>
      </c>
      <c r="H10" s="75"/>
      <c r="I10" s="75"/>
    </row>
    <row r="11" spans="1:9" ht="15.75" customHeight="1" x14ac:dyDescent="0.25">
      <c r="A11" s="51"/>
      <c r="B11" s="52"/>
      <c r="C11" s="53">
        <v>81</v>
      </c>
      <c r="D11" s="54" t="s">
        <v>144</v>
      </c>
      <c r="E11" s="76">
        <v>0</v>
      </c>
      <c r="F11" s="76">
        <v>0</v>
      </c>
      <c r="G11" s="76">
        <v>0</v>
      </c>
      <c r="H11" s="48"/>
      <c r="I11" s="48"/>
    </row>
    <row r="12" spans="1:9" ht="30" customHeight="1" x14ac:dyDescent="0.25">
      <c r="A12" s="82">
        <v>5</v>
      </c>
      <c r="B12" s="83"/>
      <c r="C12" s="84"/>
      <c r="D12" s="85" t="s">
        <v>145</v>
      </c>
      <c r="E12" s="86">
        <v>0</v>
      </c>
      <c r="F12" s="86">
        <v>0</v>
      </c>
      <c r="G12" s="86">
        <v>0</v>
      </c>
      <c r="H12" s="81"/>
      <c r="I12" s="81"/>
    </row>
    <row r="13" spans="1:9" ht="33" customHeight="1" x14ac:dyDescent="0.25">
      <c r="A13" s="77"/>
      <c r="B13" s="77">
        <v>54</v>
      </c>
      <c r="C13" s="56"/>
      <c r="D13" s="57" t="s">
        <v>146</v>
      </c>
      <c r="E13" s="64">
        <v>0</v>
      </c>
      <c r="F13" s="64"/>
      <c r="G13" s="64">
        <v>0</v>
      </c>
      <c r="H13" s="48"/>
      <c r="I13" s="48"/>
    </row>
    <row r="14" spans="1:9" ht="61.5" customHeight="1" x14ac:dyDescent="0.25">
      <c r="A14" s="77"/>
      <c r="B14" s="77" t="s">
        <v>147</v>
      </c>
      <c r="C14" s="56"/>
      <c r="D14" s="64" t="s">
        <v>148</v>
      </c>
      <c r="E14" s="64">
        <v>0</v>
      </c>
      <c r="F14" s="64"/>
      <c r="G14" s="64">
        <v>0</v>
      </c>
      <c r="H14" s="48"/>
      <c r="I14" s="48"/>
    </row>
    <row r="15" spans="1:9" ht="47.25" customHeight="1" x14ac:dyDescent="0.25">
      <c r="A15" s="58"/>
      <c r="B15" s="58" t="s">
        <v>149</v>
      </c>
      <c r="C15" s="59"/>
      <c r="D15" s="65" t="s">
        <v>150</v>
      </c>
      <c r="E15" s="65">
        <v>0</v>
      </c>
      <c r="F15" s="65">
        <v>0</v>
      </c>
      <c r="G15" s="46">
        <v>0</v>
      </c>
      <c r="H15" s="48"/>
      <c r="I15" s="48"/>
    </row>
    <row r="16" spans="1:9" ht="15.75" x14ac:dyDescent="0.25">
      <c r="A16" s="51"/>
      <c r="B16" s="52"/>
      <c r="C16" s="53">
        <v>11</v>
      </c>
      <c r="D16" s="54" t="s">
        <v>151</v>
      </c>
      <c r="E16" s="76">
        <v>0</v>
      </c>
      <c r="F16" s="76">
        <v>0</v>
      </c>
      <c r="G16" s="76">
        <v>0</v>
      </c>
      <c r="H16" s="48"/>
      <c r="I16" s="48"/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8"/>
  <sheetViews>
    <sheetView workbookViewId="0">
      <selection activeCell="B31" sqref="B31"/>
    </sheetView>
  </sheetViews>
  <sheetFormatPr defaultRowHeight="15" x14ac:dyDescent="0.25"/>
  <cols>
    <col min="1" max="1" width="13.42578125" customWidth="1"/>
    <col min="2" max="2" width="85.5703125" customWidth="1"/>
    <col min="3" max="3" width="15.85546875" customWidth="1"/>
    <col min="4" max="4" width="12.42578125" customWidth="1"/>
    <col min="5" max="5" width="11.7109375" customWidth="1"/>
    <col min="6" max="6" width="11" customWidth="1"/>
    <col min="7" max="7" width="14.140625" hidden="1" customWidth="1"/>
  </cols>
  <sheetData>
    <row r="1" spans="1:7" x14ac:dyDescent="0.25">
      <c r="A1" s="465" t="s">
        <v>131</v>
      </c>
      <c r="B1" s="465"/>
    </row>
    <row r="2" spans="1:7" x14ac:dyDescent="0.25">
      <c r="A2" t="s">
        <v>115</v>
      </c>
    </row>
    <row r="3" spans="1:7" x14ac:dyDescent="0.25">
      <c r="A3" t="s">
        <v>160</v>
      </c>
    </row>
    <row r="4" spans="1:7" x14ac:dyDescent="0.25">
      <c r="A4" t="s">
        <v>234</v>
      </c>
      <c r="B4" t="s">
        <v>235</v>
      </c>
    </row>
    <row r="5" spans="1:7" ht="15.75" x14ac:dyDescent="0.25">
      <c r="A5" s="467" t="s">
        <v>240</v>
      </c>
      <c r="B5" s="467"/>
      <c r="C5" s="467"/>
      <c r="D5" s="467"/>
      <c r="E5" s="467"/>
      <c r="F5" s="467"/>
      <c r="G5" s="467"/>
    </row>
    <row r="6" spans="1:7" ht="30" x14ac:dyDescent="0.25">
      <c r="A6" s="112"/>
      <c r="B6" s="113" t="s">
        <v>78</v>
      </c>
      <c r="C6" s="114" t="s">
        <v>161</v>
      </c>
      <c r="D6" s="114" t="s">
        <v>201</v>
      </c>
      <c r="E6" s="114" t="s">
        <v>223</v>
      </c>
      <c r="F6" s="114" t="s">
        <v>114</v>
      </c>
    </row>
    <row r="7" spans="1:7" ht="18.75" customHeight="1" x14ac:dyDescent="0.25">
      <c r="A7" s="261"/>
      <c r="B7" s="262">
        <v>1</v>
      </c>
      <c r="C7" s="114">
        <v>2</v>
      </c>
      <c r="D7" s="263">
        <v>3</v>
      </c>
      <c r="E7" s="264">
        <v>4</v>
      </c>
      <c r="F7" s="114" t="s">
        <v>123</v>
      </c>
    </row>
    <row r="8" spans="1:7" x14ac:dyDescent="0.25">
      <c r="A8" s="4"/>
      <c r="B8" s="5" t="s">
        <v>79</v>
      </c>
      <c r="C8" s="6">
        <f>C9+C12+C17+C20+C25</f>
        <v>338129.97</v>
      </c>
      <c r="D8" s="7"/>
      <c r="E8" s="8">
        <f>E9+E12+E17+E20+E25</f>
        <v>362436.02999999997</v>
      </c>
      <c r="F8" s="6">
        <f>(E8/C8)*100</f>
        <v>107.18837788912943</v>
      </c>
    </row>
    <row r="9" spans="1:7" x14ac:dyDescent="0.25">
      <c r="A9" s="466" t="s">
        <v>80</v>
      </c>
      <c r="B9" s="466"/>
      <c r="C9" s="90">
        <f>SUM(C10:C10)</f>
        <v>0.01</v>
      </c>
      <c r="D9" s="90"/>
      <c r="E9" s="90">
        <f>E10</f>
        <v>0</v>
      </c>
      <c r="F9" s="91">
        <f t="shared" ref="F9:F26" si="0">(E9/C9)*100</f>
        <v>0</v>
      </c>
    </row>
    <row r="10" spans="1:7" x14ac:dyDescent="0.25">
      <c r="A10" s="9">
        <v>6</v>
      </c>
      <c r="B10" s="9" t="s">
        <v>81</v>
      </c>
      <c r="C10" s="10">
        <f>C11</f>
        <v>0.01</v>
      </c>
      <c r="D10" s="378"/>
      <c r="E10" s="10">
        <f>E11</f>
        <v>0</v>
      </c>
      <c r="F10" s="10">
        <f t="shared" si="0"/>
        <v>0</v>
      </c>
    </row>
    <row r="11" spans="1:7" x14ac:dyDescent="0.25">
      <c r="A11" s="9">
        <v>64</v>
      </c>
      <c r="B11" s="9" t="s">
        <v>82</v>
      </c>
      <c r="C11" s="10">
        <v>0.01</v>
      </c>
      <c r="D11" s="378"/>
      <c r="E11" s="10">
        <v>0</v>
      </c>
      <c r="F11" s="10">
        <f t="shared" si="0"/>
        <v>0</v>
      </c>
    </row>
    <row r="12" spans="1:7" x14ac:dyDescent="0.25">
      <c r="A12" s="466" t="s">
        <v>83</v>
      </c>
      <c r="B12" s="466"/>
      <c r="C12" s="90">
        <f>SUM(C14)</f>
        <v>53023.72</v>
      </c>
      <c r="D12" s="90"/>
      <c r="E12" s="90">
        <f t="shared" ref="E12" si="1">SUM(E14)</f>
        <v>52957.1</v>
      </c>
      <c r="F12" s="91">
        <f t="shared" ref="F12:F14" si="2">(E12/C12)*100</f>
        <v>99.874358117461398</v>
      </c>
    </row>
    <row r="13" spans="1:7" x14ac:dyDescent="0.25">
      <c r="A13" s="11">
        <v>6</v>
      </c>
      <c r="B13" s="12" t="s">
        <v>81</v>
      </c>
      <c r="C13" s="13">
        <f>C14</f>
        <v>53023.72</v>
      </c>
      <c r="D13" s="378"/>
      <c r="E13" s="13">
        <f>E14</f>
        <v>52957.1</v>
      </c>
      <c r="F13" s="10">
        <f t="shared" si="2"/>
        <v>99.874358117461398</v>
      </c>
    </row>
    <row r="14" spans="1:7" x14ac:dyDescent="0.25">
      <c r="A14" s="11">
        <v>67</v>
      </c>
      <c r="B14" s="12" t="s">
        <v>84</v>
      </c>
      <c r="C14" s="13">
        <v>53023.72</v>
      </c>
      <c r="D14" s="378"/>
      <c r="E14" s="13">
        <f>E15</f>
        <v>52957.1</v>
      </c>
      <c r="F14" s="10">
        <f t="shared" si="2"/>
        <v>99.874358117461398</v>
      </c>
    </row>
    <row r="15" spans="1:7" x14ac:dyDescent="0.25">
      <c r="A15" s="11">
        <v>671</v>
      </c>
      <c r="B15" s="9" t="s">
        <v>85</v>
      </c>
      <c r="C15" s="378"/>
      <c r="D15" s="378"/>
      <c r="E15" s="13">
        <f>E16</f>
        <v>52957.1</v>
      </c>
      <c r="F15" s="378"/>
    </row>
    <row r="16" spans="1:7" x14ac:dyDescent="0.25">
      <c r="A16" s="11">
        <v>6711</v>
      </c>
      <c r="B16" s="9" t="s">
        <v>86</v>
      </c>
      <c r="C16" s="379"/>
      <c r="D16" s="379"/>
      <c r="E16" s="10">
        <v>52957.1</v>
      </c>
      <c r="F16" s="378"/>
    </row>
    <row r="17" spans="1:6" x14ac:dyDescent="0.25">
      <c r="A17" s="466" t="s">
        <v>87</v>
      </c>
      <c r="B17" s="466"/>
      <c r="C17" s="90">
        <f t="shared" ref="C17:E17" si="3">C18</f>
        <v>45</v>
      </c>
      <c r="D17" s="90"/>
      <c r="E17" s="90">
        <f t="shared" si="3"/>
        <v>0</v>
      </c>
      <c r="F17" s="91">
        <f>(E17/C17)*100</f>
        <v>0</v>
      </c>
    </row>
    <row r="18" spans="1:6" x14ac:dyDescent="0.25">
      <c r="A18" s="9">
        <v>6</v>
      </c>
      <c r="B18" s="9" t="s">
        <v>81</v>
      </c>
      <c r="C18" s="10">
        <f>C19</f>
        <v>45</v>
      </c>
      <c r="D18" s="378"/>
      <c r="E18" s="10">
        <f>E19</f>
        <v>0</v>
      </c>
      <c r="F18" s="10">
        <f t="shared" ref="F18:F19" si="4">(E18/C18)*100</f>
        <v>0</v>
      </c>
    </row>
    <row r="19" spans="1:6" x14ac:dyDescent="0.25">
      <c r="A19" s="9">
        <v>68</v>
      </c>
      <c r="B19" s="9" t="s">
        <v>241</v>
      </c>
      <c r="C19" s="10">
        <v>45</v>
      </c>
      <c r="D19" s="378"/>
      <c r="E19" s="10">
        <v>0</v>
      </c>
      <c r="F19" s="10">
        <f t="shared" si="4"/>
        <v>0</v>
      </c>
    </row>
    <row r="20" spans="1:6" x14ac:dyDescent="0.25">
      <c r="A20" s="466" t="s">
        <v>88</v>
      </c>
      <c r="B20" s="466"/>
      <c r="C20" s="90">
        <f>SUM(C21:C21)</f>
        <v>284795.78999999998</v>
      </c>
      <c r="D20" s="90"/>
      <c r="E20" s="90">
        <f>SUM(E21:E21)</f>
        <v>309478.93</v>
      </c>
      <c r="F20" s="91">
        <f t="shared" si="0"/>
        <v>108.6669609828151</v>
      </c>
    </row>
    <row r="21" spans="1:6" x14ac:dyDescent="0.25">
      <c r="A21" s="9">
        <v>6</v>
      </c>
      <c r="B21" s="9" t="s">
        <v>81</v>
      </c>
      <c r="C21" s="10">
        <f>C22</f>
        <v>284795.78999999998</v>
      </c>
      <c r="D21" s="378"/>
      <c r="E21" s="10">
        <f>E22</f>
        <v>309478.93</v>
      </c>
      <c r="F21" s="10">
        <f t="shared" si="0"/>
        <v>108.6669609828151</v>
      </c>
    </row>
    <row r="22" spans="1:6" x14ac:dyDescent="0.25">
      <c r="A22" s="9">
        <v>63</v>
      </c>
      <c r="B22" s="9" t="s">
        <v>89</v>
      </c>
      <c r="C22" s="10">
        <v>284795.78999999998</v>
      </c>
      <c r="D22" s="378"/>
      <c r="E22" s="10">
        <f>E23</f>
        <v>309478.93</v>
      </c>
      <c r="F22" s="10">
        <f t="shared" si="0"/>
        <v>108.6669609828151</v>
      </c>
    </row>
    <row r="23" spans="1:6" x14ac:dyDescent="0.25">
      <c r="A23" s="9">
        <v>636</v>
      </c>
      <c r="B23" s="9" t="s">
        <v>90</v>
      </c>
      <c r="C23" s="378"/>
      <c r="D23" s="378"/>
      <c r="E23" s="10">
        <f>E24</f>
        <v>309478.93</v>
      </c>
      <c r="F23" s="378"/>
    </row>
    <row r="24" spans="1:6" x14ac:dyDescent="0.25">
      <c r="A24" s="9">
        <v>6361</v>
      </c>
      <c r="B24" s="9" t="s">
        <v>91</v>
      </c>
      <c r="C24" s="378"/>
      <c r="D24" s="378"/>
      <c r="E24" s="10">
        <v>309478.93</v>
      </c>
      <c r="F24" s="378"/>
    </row>
    <row r="25" spans="1:6" x14ac:dyDescent="0.25">
      <c r="A25" s="466" t="s">
        <v>92</v>
      </c>
      <c r="B25" s="466"/>
      <c r="C25" s="90">
        <f>SUM(C26:C26)</f>
        <v>265.45</v>
      </c>
      <c r="D25" s="90"/>
      <c r="E25" s="90">
        <f>SUM(E26:E26)</f>
        <v>0</v>
      </c>
      <c r="F25" s="91">
        <f t="shared" si="0"/>
        <v>0</v>
      </c>
    </row>
    <row r="26" spans="1:6" x14ac:dyDescent="0.25">
      <c r="A26" s="9">
        <v>6</v>
      </c>
      <c r="B26" s="9" t="s">
        <v>81</v>
      </c>
      <c r="C26" s="10">
        <f>C27</f>
        <v>265.45</v>
      </c>
      <c r="D26" s="378"/>
      <c r="E26" s="10">
        <f>E27</f>
        <v>0</v>
      </c>
      <c r="F26" s="10">
        <f t="shared" si="0"/>
        <v>0</v>
      </c>
    </row>
    <row r="27" spans="1:6" x14ac:dyDescent="0.25">
      <c r="A27" s="9">
        <v>66</v>
      </c>
      <c r="B27" s="9" t="s">
        <v>93</v>
      </c>
      <c r="C27" s="10">
        <v>265.45</v>
      </c>
      <c r="D27" s="378"/>
      <c r="E27" s="10">
        <v>0</v>
      </c>
      <c r="F27" s="10">
        <f>(E27/C27)*100</f>
        <v>0</v>
      </c>
    </row>
    <row r="28" spans="1:6" x14ac:dyDescent="0.25">
      <c r="A28" s="273"/>
      <c r="B28" s="274"/>
      <c r="C28" s="275"/>
      <c r="D28" s="275"/>
      <c r="E28" s="275"/>
      <c r="F28" s="276"/>
    </row>
  </sheetData>
  <mergeCells count="7">
    <mergeCell ref="A1:B1"/>
    <mergeCell ref="A25:B25"/>
    <mergeCell ref="A5:G5"/>
    <mergeCell ref="A9:B9"/>
    <mergeCell ref="A12:B12"/>
    <mergeCell ref="A17:B17"/>
    <mergeCell ref="A20:B20"/>
  </mergeCells>
  <pageMargins left="0.7" right="0.7" top="0.75" bottom="0.75" header="0.3" footer="0.3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72"/>
  <sheetViews>
    <sheetView topLeftCell="A96" zoomScale="130" zoomScaleNormal="130" workbookViewId="0">
      <selection activeCell="H123" sqref="H123"/>
    </sheetView>
  </sheetViews>
  <sheetFormatPr defaultRowHeight="15" x14ac:dyDescent="0.25"/>
  <cols>
    <col min="1" max="1" width="11" customWidth="1"/>
    <col min="2" max="2" width="80" customWidth="1"/>
    <col min="3" max="3" width="15.7109375" customWidth="1"/>
    <col min="4" max="4" width="12" customWidth="1"/>
    <col min="5" max="5" width="13.28515625" customWidth="1"/>
    <col min="6" max="6" width="11.42578125" customWidth="1"/>
    <col min="7" max="7" width="0.140625" hidden="1" customWidth="1"/>
    <col min="11" max="11" width="11.5703125" bestFit="1" customWidth="1"/>
  </cols>
  <sheetData>
    <row r="1" spans="1:7" x14ac:dyDescent="0.25">
      <c r="A1" s="468" t="s">
        <v>131</v>
      </c>
      <c r="B1" s="468"/>
    </row>
    <row r="2" spans="1:7" x14ac:dyDescent="0.25">
      <c r="A2" s="272" t="s">
        <v>115</v>
      </c>
      <c r="B2" s="272"/>
    </row>
    <row r="3" spans="1:7" x14ac:dyDescent="0.25">
      <c r="A3" s="272" t="s">
        <v>160</v>
      </c>
      <c r="B3" s="272"/>
    </row>
    <row r="4" spans="1:7" x14ac:dyDescent="0.25">
      <c r="A4" s="272" t="s">
        <v>234</v>
      </c>
      <c r="B4" s="272" t="s">
        <v>235</v>
      </c>
    </row>
    <row r="5" spans="1:7" x14ac:dyDescent="0.25">
      <c r="A5" s="469" t="s">
        <v>239</v>
      </c>
      <c r="B5" s="469"/>
      <c r="C5" s="469"/>
      <c r="D5" s="469"/>
      <c r="E5" s="469"/>
      <c r="F5" s="469"/>
      <c r="G5" s="469"/>
    </row>
    <row r="6" spans="1:7" ht="30" x14ac:dyDescent="0.25">
      <c r="A6" s="470" t="s">
        <v>95</v>
      </c>
      <c r="B6" s="471"/>
      <c r="C6" s="14" t="s">
        <v>225</v>
      </c>
      <c r="D6" s="14" t="s">
        <v>201</v>
      </c>
      <c r="E6" s="14" t="s">
        <v>177</v>
      </c>
      <c r="F6" s="14" t="s">
        <v>114</v>
      </c>
      <c r="G6" s="269"/>
    </row>
    <row r="7" spans="1:7" x14ac:dyDescent="0.25">
      <c r="A7" s="270"/>
      <c r="B7" s="271">
        <v>1</v>
      </c>
      <c r="C7" s="14">
        <v>2</v>
      </c>
      <c r="D7" s="14">
        <v>3</v>
      </c>
      <c r="E7" s="14">
        <v>4</v>
      </c>
      <c r="F7" s="14" t="s">
        <v>123</v>
      </c>
      <c r="G7" s="269"/>
    </row>
    <row r="8" spans="1:7" ht="16.5" customHeight="1" x14ac:dyDescent="0.25">
      <c r="A8" s="474" t="s">
        <v>224</v>
      </c>
      <c r="B8" s="475"/>
      <c r="C8" s="226">
        <f>C9+C40</f>
        <v>339106.58999999997</v>
      </c>
      <c r="D8" s="226"/>
      <c r="E8" s="226">
        <f>E9+E40</f>
        <v>363327.40000000008</v>
      </c>
      <c r="F8" s="107">
        <f t="shared" ref="F8:F13" si="0">(E8/C8)*100</f>
        <v>107.14253592063785</v>
      </c>
    </row>
    <row r="9" spans="1:7" x14ac:dyDescent="0.25">
      <c r="A9" s="476" t="s">
        <v>130</v>
      </c>
      <c r="B9" s="477"/>
      <c r="C9" s="227">
        <f>C10+C18++C28+C34</f>
        <v>5000.1600000000008</v>
      </c>
      <c r="D9" s="227"/>
      <c r="E9" s="227">
        <f>E10+E18+E28+E34</f>
        <v>5139.84</v>
      </c>
      <c r="F9" s="108">
        <f t="shared" si="0"/>
        <v>102.79351060766054</v>
      </c>
    </row>
    <row r="10" spans="1:7" x14ac:dyDescent="0.25">
      <c r="A10" s="483" t="s">
        <v>166</v>
      </c>
      <c r="B10" s="484"/>
      <c r="C10" s="228">
        <f t="shared" ref="C10:E12" si="1">C11</f>
        <v>729.98</v>
      </c>
      <c r="D10" s="228"/>
      <c r="E10" s="228">
        <f t="shared" si="1"/>
        <v>729.97</v>
      </c>
      <c r="F10" s="111">
        <f t="shared" si="0"/>
        <v>99.998630099454772</v>
      </c>
    </row>
    <row r="11" spans="1:7" x14ac:dyDescent="0.25">
      <c r="A11" s="485" t="s">
        <v>112</v>
      </c>
      <c r="B11" s="485"/>
      <c r="C11" s="229">
        <f t="shared" si="1"/>
        <v>729.98</v>
      </c>
      <c r="D11" s="229"/>
      <c r="E11" s="229">
        <f t="shared" si="1"/>
        <v>729.97</v>
      </c>
      <c r="F11" s="109">
        <f t="shared" si="0"/>
        <v>99.998630099454772</v>
      </c>
    </row>
    <row r="12" spans="1:7" x14ac:dyDescent="0.25">
      <c r="A12" s="43">
        <v>3</v>
      </c>
      <c r="B12" s="43" t="s">
        <v>7</v>
      </c>
      <c r="C12" s="233">
        <f t="shared" si="1"/>
        <v>729.98</v>
      </c>
      <c r="D12" s="374"/>
      <c r="E12" s="233">
        <f>E13</f>
        <v>729.97</v>
      </c>
      <c r="F12" s="110">
        <f t="shared" si="0"/>
        <v>99.998630099454772</v>
      </c>
    </row>
    <row r="13" spans="1:7" x14ac:dyDescent="0.25">
      <c r="A13" s="43">
        <v>31</v>
      </c>
      <c r="B13" s="43" t="s">
        <v>17</v>
      </c>
      <c r="C13" s="233">
        <v>729.98</v>
      </c>
      <c r="D13" s="374"/>
      <c r="E13" s="233">
        <f>E14+E16</f>
        <v>729.97</v>
      </c>
      <c r="F13" s="110">
        <f t="shared" si="0"/>
        <v>99.998630099454772</v>
      </c>
    </row>
    <row r="14" spans="1:7" x14ac:dyDescent="0.25">
      <c r="A14" s="89">
        <v>311</v>
      </c>
      <c r="B14" s="89" t="s">
        <v>37</v>
      </c>
      <c r="C14" s="373"/>
      <c r="D14" s="373"/>
      <c r="E14" s="235">
        <f>E15</f>
        <v>626.57000000000005</v>
      </c>
      <c r="F14" s="372"/>
    </row>
    <row r="15" spans="1:7" x14ac:dyDescent="0.25">
      <c r="A15" s="9">
        <v>3111</v>
      </c>
      <c r="B15" s="9" t="s">
        <v>18</v>
      </c>
      <c r="C15" s="376"/>
      <c r="D15" s="376"/>
      <c r="E15" s="231">
        <v>626.57000000000005</v>
      </c>
      <c r="F15" s="377"/>
    </row>
    <row r="16" spans="1:7" x14ac:dyDescent="0.25">
      <c r="A16" s="89">
        <v>313</v>
      </c>
      <c r="B16" s="89" t="s">
        <v>20</v>
      </c>
      <c r="C16" s="373"/>
      <c r="D16" s="373"/>
      <c r="E16" s="235">
        <f>E17</f>
        <v>103.4</v>
      </c>
      <c r="F16" s="372"/>
    </row>
    <row r="17" spans="1:6" x14ac:dyDescent="0.25">
      <c r="A17" s="9">
        <v>3132</v>
      </c>
      <c r="B17" s="9" t="s">
        <v>21</v>
      </c>
      <c r="C17" s="376"/>
      <c r="D17" s="376"/>
      <c r="E17" s="231">
        <v>103.4</v>
      </c>
      <c r="F17" s="377"/>
    </row>
    <row r="18" spans="1:6" x14ac:dyDescent="0.25">
      <c r="A18" s="478" t="s">
        <v>167</v>
      </c>
      <c r="B18" s="479"/>
      <c r="C18" s="228">
        <f>C19</f>
        <v>379.58</v>
      </c>
      <c r="D18" s="228"/>
      <c r="E18" s="228">
        <f t="shared" ref="E18" si="2">E19</f>
        <v>569.44000000000005</v>
      </c>
      <c r="F18" s="111">
        <f t="shared" ref="F18:F37" si="3">(E18/C18)*100</f>
        <v>150.01844143527057</v>
      </c>
    </row>
    <row r="19" spans="1:6" x14ac:dyDescent="0.25">
      <c r="A19" s="480" t="s">
        <v>108</v>
      </c>
      <c r="B19" s="481"/>
      <c r="C19" s="229">
        <f>C20+C24</f>
        <v>379.58</v>
      </c>
      <c r="D19" s="229"/>
      <c r="E19" s="229">
        <f t="shared" ref="E19" si="4">E20+E24</f>
        <v>569.44000000000005</v>
      </c>
      <c r="F19" s="109">
        <f t="shared" si="3"/>
        <v>150.01844143527057</v>
      </c>
    </row>
    <row r="20" spans="1:6" x14ac:dyDescent="0.25">
      <c r="A20" s="43">
        <v>3</v>
      </c>
      <c r="B20" s="43" t="s">
        <v>7</v>
      </c>
      <c r="C20" s="233">
        <f t="shared" ref="C20:E20" si="5">C21</f>
        <v>0</v>
      </c>
      <c r="D20" s="374"/>
      <c r="E20" s="233">
        <f t="shared" si="5"/>
        <v>189.86</v>
      </c>
      <c r="F20" s="110"/>
    </row>
    <row r="21" spans="1:6" x14ac:dyDescent="0.25">
      <c r="A21" s="43">
        <v>37</v>
      </c>
      <c r="B21" s="265" t="s">
        <v>170</v>
      </c>
      <c r="C21" s="233">
        <v>0</v>
      </c>
      <c r="D21" s="374"/>
      <c r="E21" s="233">
        <f>E22</f>
        <v>189.86</v>
      </c>
      <c r="F21" s="110"/>
    </row>
    <row r="22" spans="1:6" x14ac:dyDescent="0.25">
      <c r="A22" s="93">
        <v>372</v>
      </c>
      <c r="B22" s="268" t="s">
        <v>170</v>
      </c>
      <c r="C22" s="373"/>
      <c r="D22" s="373"/>
      <c r="E22" s="266">
        <f>E23</f>
        <v>189.86</v>
      </c>
      <c r="F22" s="306"/>
    </row>
    <row r="23" spans="1:6" x14ac:dyDescent="0.25">
      <c r="A23" s="9">
        <v>3722</v>
      </c>
      <c r="B23" s="16" t="s">
        <v>171</v>
      </c>
      <c r="C23" s="376"/>
      <c r="D23" s="375"/>
      <c r="E23" s="232">
        <v>189.86</v>
      </c>
      <c r="F23" s="307"/>
    </row>
    <row r="24" spans="1:6" x14ac:dyDescent="0.25">
      <c r="A24" s="43">
        <v>4</v>
      </c>
      <c r="B24" s="43" t="s">
        <v>111</v>
      </c>
      <c r="C24" s="233">
        <f>C25</f>
        <v>379.58</v>
      </c>
      <c r="D24" s="374"/>
      <c r="E24" s="233">
        <f t="shared" ref="E24:E26" si="6">E25</f>
        <v>379.58</v>
      </c>
      <c r="F24" s="110">
        <f t="shared" si="3"/>
        <v>100</v>
      </c>
    </row>
    <row r="25" spans="1:6" x14ac:dyDescent="0.25">
      <c r="A25" s="43">
        <v>42</v>
      </c>
      <c r="B25" s="43" t="s">
        <v>15</v>
      </c>
      <c r="C25" s="233">
        <v>379.58</v>
      </c>
      <c r="D25" s="374"/>
      <c r="E25" s="233">
        <f t="shared" si="6"/>
        <v>379.58</v>
      </c>
      <c r="F25" s="110">
        <f t="shared" si="3"/>
        <v>100</v>
      </c>
    </row>
    <row r="26" spans="1:6" x14ac:dyDescent="0.25">
      <c r="A26" s="93">
        <v>424</v>
      </c>
      <c r="B26" s="15" t="s">
        <v>76</v>
      </c>
      <c r="C26" s="373"/>
      <c r="D26" s="373"/>
      <c r="E26" s="266">
        <f t="shared" si="6"/>
        <v>379.58</v>
      </c>
      <c r="F26" s="307"/>
    </row>
    <row r="27" spans="1:6" x14ac:dyDescent="0.25">
      <c r="A27" s="9">
        <v>4241</v>
      </c>
      <c r="B27" s="9" t="s">
        <v>76</v>
      </c>
      <c r="C27" s="373"/>
      <c r="D27" s="373"/>
      <c r="E27" s="235">
        <v>379.58</v>
      </c>
      <c r="F27" s="306"/>
    </row>
    <row r="28" spans="1:6" x14ac:dyDescent="0.25">
      <c r="A28" s="277" t="s">
        <v>227</v>
      </c>
      <c r="B28" s="278"/>
      <c r="C28" s="279">
        <f>C29</f>
        <v>3850.46</v>
      </c>
      <c r="D28" s="279"/>
      <c r="E28" s="279">
        <f t="shared" ref="E28:E30" si="7">E29</f>
        <v>3800.29</v>
      </c>
      <c r="F28" s="267">
        <f t="shared" si="3"/>
        <v>98.697038795364705</v>
      </c>
    </row>
    <row r="29" spans="1:6" x14ac:dyDescent="0.25">
      <c r="A29" s="280" t="s">
        <v>226</v>
      </c>
      <c r="B29" s="281"/>
      <c r="C29" s="282">
        <f>C30</f>
        <v>3850.46</v>
      </c>
      <c r="D29" s="282"/>
      <c r="E29" s="282">
        <f t="shared" si="7"/>
        <v>3800.29</v>
      </c>
      <c r="F29" s="267">
        <f t="shared" si="3"/>
        <v>98.697038795364705</v>
      </c>
    </row>
    <row r="30" spans="1:6" x14ac:dyDescent="0.25">
      <c r="A30" s="43">
        <v>3</v>
      </c>
      <c r="B30" s="43" t="s">
        <v>7</v>
      </c>
      <c r="C30" s="235">
        <f>C31</f>
        <v>3850.46</v>
      </c>
      <c r="D30" s="373"/>
      <c r="E30" s="235">
        <f t="shared" si="7"/>
        <v>3800.29</v>
      </c>
      <c r="F30" s="267">
        <f t="shared" si="3"/>
        <v>98.697038795364705</v>
      </c>
    </row>
    <row r="31" spans="1:6" x14ac:dyDescent="0.25">
      <c r="A31" s="43">
        <v>32</v>
      </c>
      <c r="B31" s="43" t="s">
        <v>8</v>
      </c>
      <c r="C31" s="233">
        <v>3850.46</v>
      </c>
      <c r="D31" s="374"/>
      <c r="E31" s="233">
        <f t="shared" ref="E31" si="8">E32</f>
        <v>3800.29</v>
      </c>
      <c r="F31" s="110">
        <f t="shared" si="3"/>
        <v>98.697038795364705</v>
      </c>
    </row>
    <row r="32" spans="1:6" x14ac:dyDescent="0.25">
      <c r="A32" s="89">
        <v>322</v>
      </c>
      <c r="B32" s="89" t="s">
        <v>9</v>
      </c>
      <c r="C32" s="373"/>
      <c r="D32" s="373"/>
      <c r="E32" s="235">
        <f>E33</f>
        <v>3800.29</v>
      </c>
      <c r="F32" s="372"/>
    </row>
    <row r="33" spans="1:6" x14ac:dyDescent="0.25">
      <c r="A33" s="89">
        <v>3222</v>
      </c>
      <c r="B33" s="89" t="s">
        <v>48</v>
      </c>
      <c r="C33" s="373"/>
      <c r="D33" s="373"/>
      <c r="E33" s="235">
        <v>3800.29</v>
      </c>
      <c r="F33" s="372"/>
    </row>
    <row r="34" spans="1:6" x14ac:dyDescent="0.25">
      <c r="A34" s="478" t="s">
        <v>168</v>
      </c>
      <c r="B34" s="479"/>
      <c r="C34" s="228">
        <f>C35</f>
        <v>40.14</v>
      </c>
      <c r="D34" s="228"/>
      <c r="E34" s="228">
        <f t="shared" ref="C34:E36" si="9">E35</f>
        <v>40.14</v>
      </c>
      <c r="F34" s="111">
        <f t="shared" si="3"/>
        <v>100</v>
      </c>
    </row>
    <row r="35" spans="1:6" x14ac:dyDescent="0.25">
      <c r="A35" s="480" t="s">
        <v>108</v>
      </c>
      <c r="B35" s="481"/>
      <c r="C35" s="229">
        <f>C36</f>
        <v>40.14</v>
      </c>
      <c r="D35" s="229"/>
      <c r="E35" s="229">
        <f>E36</f>
        <v>40.14</v>
      </c>
      <c r="F35" s="109">
        <f t="shared" si="3"/>
        <v>100</v>
      </c>
    </row>
    <row r="36" spans="1:6" x14ac:dyDescent="0.25">
      <c r="A36" s="43">
        <v>3</v>
      </c>
      <c r="B36" s="43" t="s">
        <v>7</v>
      </c>
      <c r="C36" s="233">
        <f t="shared" si="9"/>
        <v>40.14</v>
      </c>
      <c r="D36" s="374"/>
      <c r="E36" s="233">
        <f t="shared" si="9"/>
        <v>40.14</v>
      </c>
      <c r="F36" s="110">
        <f t="shared" si="3"/>
        <v>100</v>
      </c>
    </row>
    <row r="37" spans="1:6" x14ac:dyDescent="0.25">
      <c r="A37" s="43">
        <v>38</v>
      </c>
      <c r="B37" s="43" t="s">
        <v>128</v>
      </c>
      <c r="C37" s="233">
        <v>40.14</v>
      </c>
      <c r="D37" s="374"/>
      <c r="E37" s="233">
        <f>E38</f>
        <v>40.14</v>
      </c>
      <c r="F37" s="110">
        <f t="shared" si="3"/>
        <v>100</v>
      </c>
    </row>
    <row r="38" spans="1:6" x14ac:dyDescent="0.25">
      <c r="A38" s="43">
        <v>381</v>
      </c>
      <c r="B38" s="93" t="s">
        <v>73</v>
      </c>
      <c r="C38" s="374"/>
      <c r="D38" s="374"/>
      <c r="E38" s="233">
        <f>E39</f>
        <v>40.14</v>
      </c>
      <c r="F38" s="377"/>
    </row>
    <row r="39" spans="1:6" x14ac:dyDescent="0.25">
      <c r="A39" s="9">
        <v>3812</v>
      </c>
      <c r="B39" s="9" t="s">
        <v>129</v>
      </c>
      <c r="C39" s="376"/>
      <c r="D39" s="376"/>
      <c r="E39" s="234">
        <v>40.14</v>
      </c>
      <c r="F39" s="377"/>
    </row>
    <row r="40" spans="1:6" x14ac:dyDescent="0.25">
      <c r="A40" s="472" t="s">
        <v>163</v>
      </c>
      <c r="B40" s="473"/>
      <c r="C40" s="227">
        <f>C41+C100+C116</f>
        <v>334106.43</v>
      </c>
      <c r="D40" s="227"/>
      <c r="E40" s="227">
        <f>E41+E100+E116</f>
        <v>358187.56000000006</v>
      </c>
      <c r="F40" s="108">
        <f t="shared" ref="F40:F84" si="10">(E40/C40)*100</f>
        <v>107.20762243336654</v>
      </c>
    </row>
    <row r="41" spans="1:6" x14ac:dyDescent="0.25">
      <c r="A41" s="486" t="s">
        <v>164</v>
      </c>
      <c r="B41" s="486"/>
      <c r="C41" s="279">
        <f>C42+C44+C71+C74+C94+C97</f>
        <v>298201.45</v>
      </c>
      <c r="D41" s="279"/>
      <c r="E41" s="279">
        <f>E42+E44+E74+E94</f>
        <v>323090.42000000004</v>
      </c>
      <c r="F41" s="283">
        <f t="shared" si="10"/>
        <v>108.34636115954501</v>
      </c>
    </row>
    <row r="42" spans="1:6" x14ac:dyDescent="0.25">
      <c r="A42" s="482" t="s">
        <v>243</v>
      </c>
      <c r="B42" s="482"/>
      <c r="C42" s="229">
        <f>C43</f>
        <v>0.01</v>
      </c>
      <c r="D42" s="229"/>
      <c r="E42" s="229">
        <f>E43</f>
        <v>0</v>
      </c>
      <c r="F42" s="109">
        <f t="shared" si="10"/>
        <v>0</v>
      </c>
    </row>
    <row r="43" spans="1:6" x14ac:dyDescent="0.25">
      <c r="A43" s="43">
        <v>32</v>
      </c>
      <c r="B43" s="43" t="s">
        <v>8</v>
      </c>
      <c r="C43" s="233">
        <v>0.01</v>
      </c>
      <c r="D43" s="374"/>
      <c r="E43" s="233">
        <v>0</v>
      </c>
      <c r="F43" s="110">
        <f t="shared" si="10"/>
        <v>0</v>
      </c>
    </row>
    <row r="44" spans="1:6" x14ac:dyDescent="0.25">
      <c r="A44" s="485" t="s">
        <v>103</v>
      </c>
      <c r="B44" s="485"/>
      <c r="C44" s="229">
        <f t="shared" ref="C44" si="11">C45</f>
        <v>17496.48</v>
      </c>
      <c r="D44" s="229"/>
      <c r="E44" s="229">
        <f>E45</f>
        <v>17435.149999999998</v>
      </c>
      <c r="F44" s="109">
        <f t="shared" si="10"/>
        <v>99.649472351010033</v>
      </c>
    </row>
    <row r="45" spans="1:6" x14ac:dyDescent="0.25">
      <c r="A45" s="43">
        <v>3</v>
      </c>
      <c r="B45" s="43" t="s">
        <v>7</v>
      </c>
      <c r="C45" s="233">
        <f>C46+C68</f>
        <v>17496.48</v>
      </c>
      <c r="D45" s="374"/>
      <c r="E45" s="233">
        <f>E46+E68</f>
        <v>17435.149999999998</v>
      </c>
      <c r="F45" s="110">
        <f t="shared" si="10"/>
        <v>99.649472351010033</v>
      </c>
    </row>
    <row r="46" spans="1:6" x14ac:dyDescent="0.25">
      <c r="A46" s="43">
        <v>32</v>
      </c>
      <c r="B46" s="43" t="s">
        <v>8</v>
      </c>
      <c r="C46" s="233">
        <v>17296.48</v>
      </c>
      <c r="D46" s="374"/>
      <c r="E46" s="233">
        <f>E47+E51+E57+E63</f>
        <v>17239.329999999998</v>
      </c>
      <c r="F46" s="110">
        <f t="shared" si="10"/>
        <v>99.669585950436144</v>
      </c>
    </row>
    <row r="47" spans="1:6" x14ac:dyDescent="0.25">
      <c r="A47" s="43">
        <v>321</v>
      </c>
      <c r="B47" s="43" t="s">
        <v>97</v>
      </c>
      <c r="C47" s="374"/>
      <c r="D47" s="374"/>
      <c r="E47" s="233">
        <f>E48+E49+E50</f>
        <v>1080.1399999999999</v>
      </c>
      <c r="F47" s="377"/>
    </row>
    <row r="48" spans="1:6" x14ac:dyDescent="0.25">
      <c r="A48" s="15">
        <v>3211</v>
      </c>
      <c r="B48" s="15" t="s">
        <v>98</v>
      </c>
      <c r="C48" s="376"/>
      <c r="D48" s="376"/>
      <c r="E48" s="234">
        <v>519.91</v>
      </c>
      <c r="F48" s="377"/>
    </row>
    <row r="49" spans="1:6" x14ac:dyDescent="0.25">
      <c r="A49" s="15">
        <v>3213</v>
      </c>
      <c r="B49" s="15" t="s">
        <v>104</v>
      </c>
      <c r="C49" s="376"/>
      <c r="D49" s="376"/>
      <c r="E49" s="234">
        <v>179.75</v>
      </c>
      <c r="F49" s="377"/>
    </row>
    <row r="50" spans="1:6" x14ac:dyDescent="0.25">
      <c r="A50" s="15">
        <v>3214</v>
      </c>
      <c r="B50" s="15" t="s">
        <v>180</v>
      </c>
      <c r="C50" s="376"/>
      <c r="D50" s="376"/>
      <c r="E50" s="234">
        <v>380.48</v>
      </c>
      <c r="F50" s="377"/>
    </row>
    <row r="51" spans="1:6" x14ac:dyDescent="0.25">
      <c r="A51" s="43">
        <v>322</v>
      </c>
      <c r="B51" s="43" t="s">
        <v>9</v>
      </c>
      <c r="C51" s="374"/>
      <c r="D51" s="374"/>
      <c r="E51" s="233">
        <f>SUM(E52:E56)</f>
        <v>9868</v>
      </c>
      <c r="F51" s="377"/>
    </row>
    <row r="52" spans="1:6" x14ac:dyDescent="0.25">
      <c r="A52" s="15">
        <v>3221</v>
      </c>
      <c r="B52" s="15" t="s">
        <v>99</v>
      </c>
      <c r="C52" s="376"/>
      <c r="D52" s="376"/>
      <c r="E52" s="234">
        <v>3680.22</v>
      </c>
      <c r="F52" s="377"/>
    </row>
    <row r="53" spans="1:6" x14ac:dyDescent="0.25">
      <c r="A53" s="15">
        <v>3222</v>
      </c>
      <c r="B53" s="15" t="s">
        <v>48</v>
      </c>
      <c r="C53" s="376"/>
      <c r="D53" s="376"/>
      <c r="E53" s="234">
        <v>120.3</v>
      </c>
      <c r="F53" s="377"/>
    </row>
    <row r="54" spans="1:6" x14ac:dyDescent="0.25">
      <c r="A54" s="15">
        <v>3223</v>
      </c>
      <c r="B54" s="15" t="s">
        <v>105</v>
      </c>
      <c r="C54" s="376"/>
      <c r="D54" s="376"/>
      <c r="E54" s="234">
        <v>2059.73</v>
      </c>
      <c r="F54" s="377"/>
    </row>
    <row r="55" spans="1:6" x14ac:dyDescent="0.25">
      <c r="A55" s="15">
        <v>3224</v>
      </c>
      <c r="B55" s="15" t="s">
        <v>173</v>
      </c>
      <c r="C55" s="376"/>
      <c r="D55" s="376"/>
      <c r="E55" s="234">
        <v>541.16</v>
      </c>
      <c r="F55" s="377"/>
    </row>
    <row r="56" spans="1:6" x14ac:dyDescent="0.25">
      <c r="A56" s="15">
        <v>3225</v>
      </c>
      <c r="B56" s="15" t="s">
        <v>10</v>
      </c>
      <c r="C56" s="376"/>
      <c r="D56" s="376"/>
      <c r="E56" s="234">
        <v>3466.59</v>
      </c>
      <c r="F56" s="377"/>
    </row>
    <row r="57" spans="1:6" x14ac:dyDescent="0.25">
      <c r="A57" s="43">
        <v>323</v>
      </c>
      <c r="B57" s="43" t="s">
        <v>11</v>
      </c>
      <c r="C57" s="374"/>
      <c r="D57" s="374"/>
      <c r="E57" s="233">
        <f>SUM(E58:E62)</f>
        <v>5437.28</v>
      </c>
      <c r="F57" s="377"/>
    </row>
    <row r="58" spans="1:6" x14ac:dyDescent="0.25">
      <c r="A58" s="15">
        <v>3231</v>
      </c>
      <c r="B58" s="15" t="s">
        <v>100</v>
      </c>
      <c r="C58" s="376"/>
      <c r="D58" s="376"/>
      <c r="E58" s="234">
        <v>1110.3599999999999</v>
      </c>
      <c r="F58" s="377"/>
    </row>
    <row r="59" spans="1:6" x14ac:dyDescent="0.25">
      <c r="A59" s="9">
        <v>3232</v>
      </c>
      <c r="B59" s="9" t="s">
        <v>101</v>
      </c>
      <c r="C59" s="376"/>
      <c r="D59" s="376"/>
      <c r="E59" s="231">
        <v>2050.5500000000002</v>
      </c>
      <c r="F59" s="377"/>
    </row>
    <row r="60" spans="1:6" x14ac:dyDescent="0.25">
      <c r="A60" s="9">
        <v>3234</v>
      </c>
      <c r="B60" s="9" t="s">
        <v>106</v>
      </c>
      <c r="C60" s="376"/>
      <c r="D60" s="376"/>
      <c r="E60" s="231">
        <v>460.19</v>
      </c>
      <c r="F60" s="377"/>
    </row>
    <row r="61" spans="1:6" x14ac:dyDescent="0.25">
      <c r="A61" s="9">
        <v>3236</v>
      </c>
      <c r="B61" s="9" t="s">
        <v>107</v>
      </c>
      <c r="C61" s="376"/>
      <c r="D61" s="376"/>
      <c r="E61" s="231">
        <v>796.35</v>
      </c>
      <c r="F61" s="377"/>
    </row>
    <row r="62" spans="1:6" x14ac:dyDescent="0.25">
      <c r="A62" s="9">
        <v>3238</v>
      </c>
      <c r="B62" s="9" t="s">
        <v>59</v>
      </c>
      <c r="C62" s="376"/>
      <c r="D62" s="376"/>
      <c r="E62" s="231">
        <v>1019.83</v>
      </c>
      <c r="F62" s="377"/>
    </row>
    <row r="63" spans="1:6" x14ac:dyDescent="0.25">
      <c r="A63" s="42">
        <v>329</v>
      </c>
      <c r="B63" s="42" t="s">
        <v>12</v>
      </c>
      <c r="C63" s="374"/>
      <c r="D63" s="374"/>
      <c r="E63" s="230">
        <f>SUM(E64:E67)</f>
        <v>853.91000000000008</v>
      </c>
      <c r="F63" s="377"/>
    </row>
    <row r="64" spans="1:6" x14ac:dyDescent="0.25">
      <c r="A64" s="9">
        <v>3292</v>
      </c>
      <c r="B64" s="9" t="s">
        <v>153</v>
      </c>
      <c r="C64" s="376"/>
      <c r="D64" s="376"/>
      <c r="E64" s="231">
        <v>524.71</v>
      </c>
      <c r="F64" s="377"/>
    </row>
    <row r="65" spans="1:6" x14ac:dyDescent="0.25">
      <c r="A65" s="9">
        <v>3294</v>
      </c>
      <c r="B65" s="9" t="s">
        <v>62</v>
      </c>
      <c r="C65" s="376"/>
      <c r="D65" s="376"/>
      <c r="E65" s="231">
        <v>163.09</v>
      </c>
      <c r="F65" s="377"/>
    </row>
    <row r="66" spans="1:6" x14ac:dyDescent="0.25">
      <c r="A66" s="9">
        <v>3295</v>
      </c>
      <c r="B66" s="9" t="s">
        <v>63</v>
      </c>
      <c r="C66" s="376"/>
      <c r="D66" s="376"/>
      <c r="E66" s="231">
        <v>133.76</v>
      </c>
      <c r="F66" s="377"/>
    </row>
    <row r="67" spans="1:6" x14ac:dyDescent="0.25">
      <c r="A67" s="9">
        <v>3299</v>
      </c>
      <c r="B67" s="9" t="s">
        <v>12</v>
      </c>
      <c r="C67" s="376"/>
      <c r="D67" s="376"/>
      <c r="E67" s="231">
        <v>32.35</v>
      </c>
      <c r="F67" s="377"/>
    </row>
    <row r="68" spans="1:6" x14ac:dyDescent="0.25">
      <c r="A68" s="43">
        <v>34</v>
      </c>
      <c r="B68" s="43" t="s">
        <v>13</v>
      </c>
      <c r="C68" s="233">
        <v>200</v>
      </c>
      <c r="D68" s="374"/>
      <c r="E68" s="233">
        <f>E69</f>
        <v>195.82</v>
      </c>
      <c r="F68" s="110">
        <f t="shared" si="10"/>
        <v>97.91</v>
      </c>
    </row>
    <row r="69" spans="1:6" x14ac:dyDescent="0.25">
      <c r="A69" s="43">
        <v>343</v>
      </c>
      <c r="B69" s="15" t="s">
        <v>14</v>
      </c>
      <c r="C69" s="374"/>
      <c r="D69" s="374"/>
      <c r="E69" s="233">
        <f>E70</f>
        <v>195.82</v>
      </c>
      <c r="F69" s="377"/>
    </row>
    <row r="70" spans="1:6" x14ac:dyDescent="0.25">
      <c r="A70" s="15">
        <v>3431</v>
      </c>
      <c r="B70" s="15" t="s">
        <v>102</v>
      </c>
      <c r="C70" s="376"/>
      <c r="D70" s="376"/>
      <c r="E70" s="234">
        <v>195.82</v>
      </c>
      <c r="F70" s="377"/>
    </row>
    <row r="71" spans="1:6" x14ac:dyDescent="0.25">
      <c r="A71" s="482" t="s">
        <v>244</v>
      </c>
      <c r="B71" s="482"/>
      <c r="C71" s="229">
        <f>C72</f>
        <v>45</v>
      </c>
      <c r="D71" s="229"/>
      <c r="E71" s="229">
        <f>E72</f>
        <v>0</v>
      </c>
      <c r="F71" s="109">
        <f>E71/C71*100</f>
        <v>0</v>
      </c>
    </row>
    <row r="72" spans="1:6" x14ac:dyDescent="0.25">
      <c r="A72" s="43">
        <v>3</v>
      </c>
      <c r="B72" s="43" t="s">
        <v>7</v>
      </c>
      <c r="C72" s="233">
        <f>C73</f>
        <v>45</v>
      </c>
      <c r="D72" s="374"/>
      <c r="E72" s="233">
        <f>E73</f>
        <v>0</v>
      </c>
      <c r="F72" s="380">
        <f>E72/C72*100</f>
        <v>0</v>
      </c>
    </row>
    <row r="73" spans="1:6" x14ac:dyDescent="0.25">
      <c r="A73" s="43">
        <v>32</v>
      </c>
      <c r="B73" s="265" t="s">
        <v>8</v>
      </c>
      <c r="C73" s="233">
        <v>45</v>
      </c>
      <c r="D73" s="374"/>
      <c r="E73" s="233">
        <v>0</v>
      </c>
      <c r="F73" s="380">
        <f>E73/C73*100</f>
        <v>0</v>
      </c>
    </row>
    <row r="74" spans="1:6" x14ac:dyDescent="0.25">
      <c r="A74" s="482" t="s">
        <v>108</v>
      </c>
      <c r="B74" s="482"/>
      <c r="C74" s="229">
        <f>C75</f>
        <v>280392.89</v>
      </c>
      <c r="D74" s="229"/>
      <c r="E74" s="229">
        <f t="shared" ref="E74" si="12">E75</f>
        <v>305655.27</v>
      </c>
      <c r="F74" s="109">
        <f t="shared" si="10"/>
        <v>109.00963644263591</v>
      </c>
    </row>
    <row r="75" spans="1:6" x14ac:dyDescent="0.25">
      <c r="A75" s="43">
        <v>3</v>
      </c>
      <c r="B75" s="43" t="s">
        <v>7</v>
      </c>
      <c r="C75" s="233">
        <f>C76+C84+C90+C93</f>
        <v>280392.89</v>
      </c>
      <c r="D75" s="374"/>
      <c r="E75" s="233">
        <f>E76+E84+E90+E93</f>
        <v>305655.27</v>
      </c>
      <c r="F75" s="110">
        <f t="shared" si="10"/>
        <v>109.00963644263591</v>
      </c>
    </row>
    <row r="76" spans="1:6" x14ac:dyDescent="0.25">
      <c r="A76" s="43">
        <v>31</v>
      </c>
      <c r="B76" s="43" t="s">
        <v>17</v>
      </c>
      <c r="C76" s="233">
        <v>265049.90000000002</v>
      </c>
      <c r="D76" s="374"/>
      <c r="E76" s="381">
        <f>E77+E79+E81</f>
        <v>283794.36</v>
      </c>
      <c r="F76" s="110">
        <f t="shared" si="10"/>
        <v>107.07204945182018</v>
      </c>
    </row>
    <row r="77" spans="1:6" x14ac:dyDescent="0.25">
      <c r="A77" s="43">
        <v>311</v>
      </c>
      <c r="B77" s="15" t="s">
        <v>37</v>
      </c>
      <c r="C77" s="374"/>
      <c r="D77" s="374"/>
      <c r="E77" s="233">
        <f>E78</f>
        <v>230054.97</v>
      </c>
      <c r="F77" s="377"/>
    </row>
    <row r="78" spans="1:6" x14ac:dyDescent="0.25">
      <c r="A78" s="15">
        <v>3111</v>
      </c>
      <c r="B78" s="15" t="s">
        <v>96</v>
      </c>
      <c r="C78" s="376"/>
      <c r="D78" s="376"/>
      <c r="E78" s="234">
        <v>230054.97</v>
      </c>
      <c r="F78" s="377"/>
    </row>
    <row r="79" spans="1:6" x14ac:dyDescent="0.25">
      <c r="A79" s="43">
        <v>312</v>
      </c>
      <c r="B79" s="15" t="s">
        <v>19</v>
      </c>
      <c r="C79" s="376"/>
      <c r="D79" s="376"/>
      <c r="E79" s="233">
        <f>E80</f>
        <v>15766.02</v>
      </c>
      <c r="F79" s="377"/>
    </row>
    <row r="80" spans="1:6" x14ac:dyDescent="0.25">
      <c r="A80" s="15">
        <v>3121</v>
      </c>
      <c r="B80" s="15" t="s">
        <v>19</v>
      </c>
      <c r="C80" s="376"/>
      <c r="D80" s="376"/>
      <c r="E80" s="234">
        <v>15766.02</v>
      </c>
      <c r="F80" s="377"/>
    </row>
    <row r="81" spans="1:6" x14ac:dyDescent="0.25">
      <c r="A81" s="43">
        <v>313</v>
      </c>
      <c r="B81" s="15" t="s">
        <v>20</v>
      </c>
      <c r="C81" s="374"/>
      <c r="D81" s="374"/>
      <c r="E81" s="233">
        <f>E82+E83</f>
        <v>37973.370000000003</v>
      </c>
      <c r="F81" s="377"/>
    </row>
    <row r="82" spans="1:6" x14ac:dyDescent="0.25">
      <c r="A82" s="15">
        <v>3132</v>
      </c>
      <c r="B82" s="15" t="s">
        <v>21</v>
      </c>
      <c r="C82" s="376"/>
      <c r="D82" s="376"/>
      <c r="E82" s="234">
        <v>37970.370000000003</v>
      </c>
      <c r="F82" s="377"/>
    </row>
    <row r="83" spans="1:6" x14ac:dyDescent="0.25">
      <c r="A83" s="15">
        <v>3133</v>
      </c>
      <c r="B83" s="15" t="s">
        <v>109</v>
      </c>
      <c r="C83" s="376"/>
      <c r="D83" s="376"/>
      <c r="E83" s="234">
        <v>3</v>
      </c>
      <c r="F83" s="377"/>
    </row>
    <row r="84" spans="1:6" x14ac:dyDescent="0.25">
      <c r="A84" s="43">
        <v>32</v>
      </c>
      <c r="B84" s="43" t="s">
        <v>8</v>
      </c>
      <c r="C84" s="233">
        <v>15153.13</v>
      </c>
      <c r="D84" s="374"/>
      <c r="E84" s="233">
        <f>E85+E87</f>
        <v>21755.45</v>
      </c>
      <c r="F84" s="110">
        <f t="shared" si="10"/>
        <v>143.57066823817919</v>
      </c>
    </row>
    <row r="85" spans="1:6" x14ac:dyDescent="0.25">
      <c r="A85" s="43">
        <v>321</v>
      </c>
      <c r="B85" s="15" t="s">
        <v>97</v>
      </c>
      <c r="C85" s="374"/>
      <c r="D85" s="374"/>
      <c r="E85" s="233">
        <f>SUM(E86:E86)</f>
        <v>19636.91</v>
      </c>
      <c r="F85" s="377"/>
    </row>
    <row r="86" spans="1:6" x14ac:dyDescent="0.25">
      <c r="A86" s="15">
        <v>3212</v>
      </c>
      <c r="B86" s="15" t="s">
        <v>172</v>
      </c>
      <c r="C86" s="376"/>
      <c r="D86" s="376"/>
      <c r="E86" s="234">
        <v>19636.91</v>
      </c>
      <c r="F86" s="377"/>
    </row>
    <row r="87" spans="1:6" x14ac:dyDescent="0.25">
      <c r="A87" s="43">
        <v>329</v>
      </c>
      <c r="B87" s="15" t="s">
        <v>12</v>
      </c>
      <c r="C87" s="374"/>
      <c r="D87" s="374"/>
      <c r="E87" s="233">
        <f>SUM(E88:E89)</f>
        <v>2118.54</v>
      </c>
      <c r="F87" s="377"/>
    </row>
    <row r="88" spans="1:6" x14ac:dyDescent="0.25">
      <c r="A88" s="15">
        <v>3295</v>
      </c>
      <c r="B88" s="15" t="s">
        <v>63</v>
      </c>
      <c r="C88" s="376"/>
      <c r="D88" s="376"/>
      <c r="E88" s="234">
        <v>1714.2</v>
      </c>
      <c r="F88" s="377"/>
    </row>
    <row r="89" spans="1:6" x14ac:dyDescent="0.25">
      <c r="A89" s="15">
        <v>3296</v>
      </c>
      <c r="B89" s="15" t="s">
        <v>23</v>
      </c>
      <c r="C89" s="376"/>
      <c r="D89" s="376"/>
      <c r="E89" s="234">
        <v>404.34</v>
      </c>
      <c r="F89" s="377"/>
    </row>
    <row r="90" spans="1:6" x14ac:dyDescent="0.25">
      <c r="A90" s="43">
        <v>34</v>
      </c>
      <c r="B90" s="43" t="s">
        <v>13</v>
      </c>
      <c r="C90" s="233">
        <v>0</v>
      </c>
      <c r="D90" s="374"/>
      <c r="E90" s="233">
        <f t="shared" ref="E90" si="13">E91</f>
        <v>105.46</v>
      </c>
      <c r="F90" s="110"/>
    </row>
    <row r="91" spans="1:6" x14ac:dyDescent="0.25">
      <c r="A91" s="42">
        <v>343</v>
      </c>
      <c r="B91" s="9" t="s">
        <v>14</v>
      </c>
      <c r="C91" s="374"/>
      <c r="D91" s="374"/>
      <c r="E91" s="230">
        <f>E92</f>
        <v>105.46</v>
      </c>
      <c r="F91" s="377"/>
    </row>
    <row r="92" spans="1:6" x14ac:dyDescent="0.25">
      <c r="A92" s="9">
        <v>3433</v>
      </c>
      <c r="B92" s="9" t="s">
        <v>66</v>
      </c>
      <c r="C92" s="376"/>
      <c r="D92" s="376"/>
      <c r="E92" s="231">
        <v>105.46</v>
      </c>
      <c r="F92" s="377"/>
    </row>
    <row r="93" spans="1:6" x14ac:dyDescent="0.25">
      <c r="A93" s="42">
        <v>37</v>
      </c>
      <c r="B93" s="42" t="s">
        <v>170</v>
      </c>
      <c r="C93" s="231">
        <v>189.86</v>
      </c>
      <c r="D93" s="376"/>
      <c r="E93" s="231">
        <v>0</v>
      </c>
      <c r="F93" s="110">
        <f>E93/C93*100</f>
        <v>0</v>
      </c>
    </row>
    <row r="94" spans="1:6" x14ac:dyDescent="0.25">
      <c r="A94" s="482" t="s">
        <v>110</v>
      </c>
      <c r="B94" s="482"/>
      <c r="C94" s="229">
        <f t="shared" ref="C94:E94" si="14">C95</f>
        <v>1.62</v>
      </c>
      <c r="D94" s="229"/>
      <c r="E94" s="229">
        <f t="shared" si="14"/>
        <v>0</v>
      </c>
      <c r="F94" s="109">
        <f t="shared" ref="F94:F109" si="15">(E94/C94)*100</f>
        <v>0</v>
      </c>
    </row>
    <row r="95" spans="1:6" x14ac:dyDescent="0.25">
      <c r="A95" s="43">
        <v>3</v>
      </c>
      <c r="B95" s="43" t="s">
        <v>7</v>
      </c>
      <c r="C95" s="233">
        <f>C96</f>
        <v>1.62</v>
      </c>
      <c r="D95" s="374"/>
      <c r="E95" s="233">
        <f>E96</f>
        <v>0</v>
      </c>
      <c r="F95" s="110">
        <f t="shared" si="15"/>
        <v>0</v>
      </c>
    </row>
    <row r="96" spans="1:6" x14ac:dyDescent="0.25">
      <c r="A96" s="43">
        <v>34</v>
      </c>
      <c r="B96" s="43" t="s">
        <v>13</v>
      </c>
      <c r="C96" s="233">
        <v>1.62</v>
      </c>
      <c r="D96" s="374"/>
      <c r="E96" s="233">
        <v>0</v>
      </c>
      <c r="F96" s="110">
        <f t="shared" si="15"/>
        <v>0</v>
      </c>
    </row>
    <row r="97" spans="1:6" x14ac:dyDescent="0.25">
      <c r="A97" s="482" t="s">
        <v>245</v>
      </c>
      <c r="B97" s="482"/>
      <c r="C97" s="229">
        <f>C98</f>
        <v>265.45</v>
      </c>
      <c r="D97" s="229"/>
      <c r="E97" s="229">
        <f>E98</f>
        <v>0</v>
      </c>
      <c r="F97" s="109">
        <f>E97/C97*100</f>
        <v>0</v>
      </c>
    </row>
    <row r="98" spans="1:6" x14ac:dyDescent="0.25">
      <c r="A98" s="43">
        <v>3</v>
      </c>
      <c r="B98" s="43" t="s">
        <v>7</v>
      </c>
      <c r="C98" s="233">
        <f>C99</f>
        <v>265.45</v>
      </c>
      <c r="D98" s="374"/>
      <c r="E98" s="233">
        <f>E99</f>
        <v>0</v>
      </c>
      <c r="F98" s="110">
        <f>E98/C98*100</f>
        <v>0</v>
      </c>
    </row>
    <row r="99" spans="1:6" x14ac:dyDescent="0.25">
      <c r="A99" s="43">
        <v>32</v>
      </c>
      <c r="B99" s="43" t="s">
        <v>8</v>
      </c>
      <c r="C99" s="233">
        <v>265.45</v>
      </c>
      <c r="D99" s="374"/>
      <c r="E99" s="233">
        <v>0</v>
      </c>
      <c r="F99" s="110">
        <f>E99/C99*100</f>
        <v>0</v>
      </c>
    </row>
    <row r="100" spans="1:6" x14ac:dyDescent="0.25">
      <c r="A100" s="478" t="s">
        <v>246</v>
      </c>
      <c r="B100" s="479"/>
      <c r="C100" s="228">
        <f>C101+C106+C111</f>
        <v>7534.72</v>
      </c>
      <c r="D100" s="228"/>
      <c r="E100" s="228">
        <f>E101+E106+E111</f>
        <v>6726.88</v>
      </c>
      <c r="F100" s="111">
        <f t="shared" si="15"/>
        <v>89.278433704238509</v>
      </c>
    </row>
    <row r="101" spans="1:6" x14ac:dyDescent="0.25">
      <c r="A101" s="482" t="s">
        <v>247</v>
      </c>
      <c r="B101" s="482"/>
      <c r="C101" s="229">
        <f t="shared" ref="C101:E102" si="16">C102</f>
        <v>6427</v>
      </c>
      <c r="D101" s="229"/>
      <c r="E101" s="229">
        <f t="shared" si="16"/>
        <v>6421.72</v>
      </c>
      <c r="F101" s="109">
        <f t="shared" si="15"/>
        <v>99.917846584720721</v>
      </c>
    </row>
    <row r="102" spans="1:6" x14ac:dyDescent="0.25">
      <c r="A102" s="43">
        <v>4</v>
      </c>
      <c r="B102" s="43" t="s">
        <v>7</v>
      </c>
      <c r="C102" s="233">
        <f>C103</f>
        <v>6427</v>
      </c>
      <c r="D102" s="374"/>
      <c r="E102" s="233">
        <f t="shared" si="16"/>
        <v>6421.72</v>
      </c>
      <c r="F102" s="110">
        <f t="shared" si="15"/>
        <v>99.917846584720721</v>
      </c>
    </row>
    <row r="103" spans="1:6" x14ac:dyDescent="0.25">
      <c r="A103" s="43">
        <v>42</v>
      </c>
      <c r="B103" s="43" t="s">
        <v>8</v>
      </c>
      <c r="C103" s="233">
        <v>6427</v>
      </c>
      <c r="D103" s="374"/>
      <c r="E103" s="233">
        <f>E104</f>
        <v>6421.72</v>
      </c>
      <c r="F103" s="110">
        <f t="shared" si="15"/>
        <v>99.917846584720721</v>
      </c>
    </row>
    <row r="104" spans="1:6" x14ac:dyDescent="0.25">
      <c r="A104" s="43">
        <v>422</v>
      </c>
      <c r="B104" s="15" t="s">
        <v>16</v>
      </c>
      <c r="C104" s="374"/>
      <c r="D104" s="374"/>
      <c r="E104" s="233">
        <f>E105</f>
        <v>6421.72</v>
      </c>
      <c r="F104" s="377"/>
    </row>
    <row r="105" spans="1:6" x14ac:dyDescent="0.25">
      <c r="A105" s="92">
        <v>4221</v>
      </c>
      <c r="B105" s="9" t="s">
        <v>174</v>
      </c>
      <c r="C105" s="376"/>
      <c r="D105" s="376"/>
      <c r="E105" s="231">
        <v>6421.72</v>
      </c>
      <c r="F105" s="377"/>
    </row>
    <row r="106" spans="1:6" x14ac:dyDescent="0.25">
      <c r="A106" s="482" t="s">
        <v>108</v>
      </c>
      <c r="B106" s="482"/>
      <c r="C106" s="229">
        <f>C107</f>
        <v>132.72</v>
      </c>
      <c r="D106" s="229"/>
      <c r="E106" s="229">
        <f>E107</f>
        <v>172.55</v>
      </c>
      <c r="F106" s="109">
        <f t="shared" si="15"/>
        <v>130.01054852320678</v>
      </c>
    </row>
    <row r="107" spans="1:6" x14ac:dyDescent="0.25">
      <c r="A107" s="43">
        <v>4</v>
      </c>
      <c r="B107" s="43" t="s">
        <v>7</v>
      </c>
      <c r="C107" s="233">
        <f>C108</f>
        <v>132.72</v>
      </c>
      <c r="D107" s="374"/>
      <c r="E107" s="233">
        <f t="shared" ref="E107" si="17">E108</f>
        <v>172.55</v>
      </c>
      <c r="F107" s="110">
        <f t="shared" si="15"/>
        <v>130.01054852320678</v>
      </c>
    </row>
    <row r="108" spans="1:6" x14ac:dyDescent="0.25">
      <c r="A108" s="43">
        <v>42</v>
      </c>
      <c r="B108" s="43" t="s">
        <v>8</v>
      </c>
      <c r="C108" s="233">
        <v>132.72</v>
      </c>
      <c r="D108" s="374"/>
      <c r="E108" s="233">
        <f>E109</f>
        <v>172.55</v>
      </c>
      <c r="F108" s="110">
        <f t="shared" si="15"/>
        <v>130.01054852320678</v>
      </c>
    </row>
    <row r="109" spans="1:6" x14ac:dyDescent="0.25">
      <c r="A109" s="43">
        <v>424</v>
      </c>
      <c r="B109" s="15" t="s">
        <v>76</v>
      </c>
      <c r="C109" s="376"/>
      <c r="D109" s="376"/>
      <c r="E109" s="234">
        <f>E110</f>
        <v>172.55</v>
      </c>
      <c r="F109" s="377"/>
    </row>
    <row r="110" spans="1:6" x14ac:dyDescent="0.25">
      <c r="A110" s="92">
        <v>4241</v>
      </c>
      <c r="B110" s="9" t="s">
        <v>76</v>
      </c>
      <c r="C110" s="376"/>
      <c r="D110" s="376"/>
      <c r="E110" s="234">
        <v>172.55</v>
      </c>
      <c r="F110" s="377"/>
    </row>
    <row r="111" spans="1:6" x14ac:dyDescent="0.25">
      <c r="A111" s="482" t="s">
        <v>110</v>
      </c>
      <c r="B111" s="482"/>
      <c r="C111" s="229">
        <f t="shared" ref="C111:E112" si="18">C112</f>
        <v>975</v>
      </c>
      <c r="D111" s="229"/>
      <c r="E111" s="229">
        <f t="shared" si="18"/>
        <v>132.61000000000001</v>
      </c>
      <c r="F111" s="109">
        <f t="shared" ref="F111:F121" si="19">(E111/C111)*100</f>
        <v>13.601025641025643</v>
      </c>
    </row>
    <row r="112" spans="1:6" x14ac:dyDescent="0.25">
      <c r="A112" s="43">
        <v>4</v>
      </c>
      <c r="B112" s="43" t="s">
        <v>7</v>
      </c>
      <c r="C112" s="233">
        <f>C113</f>
        <v>975</v>
      </c>
      <c r="D112" s="374"/>
      <c r="E112" s="233">
        <f t="shared" si="18"/>
        <v>132.61000000000001</v>
      </c>
      <c r="F112" s="110">
        <f t="shared" si="19"/>
        <v>13.601025641025643</v>
      </c>
    </row>
    <row r="113" spans="1:6" x14ac:dyDescent="0.25">
      <c r="A113" s="43">
        <v>42</v>
      </c>
      <c r="B113" s="43" t="s">
        <v>8</v>
      </c>
      <c r="C113" s="233">
        <v>975</v>
      </c>
      <c r="D113" s="374"/>
      <c r="E113" s="233">
        <f>E114</f>
        <v>132.61000000000001</v>
      </c>
      <c r="F113" s="110">
        <f t="shared" si="19"/>
        <v>13.601025641025643</v>
      </c>
    </row>
    <row r="114" spans="1:6" x14ac:dyDescent="0.25">
      <c r="A114" s="43">
        <v>424</v>
      </c>
      <c r="B114" s="15" t="s">
        <v>76</v>
      </c>
      <c r="C114" s="376"/>
      <c r="D114" s="376"/>
      <c r="E114" s="234">
        <f>E115</f>
        <v>132.61000000000001</v>
      </c>
      <c r="F114" s="377"/>
    </row>
    <row r="115" spans="1:6" x14ac:dyDescent="0.25">
      <c r="A115" s="92">
        <v>4241</v>
      </c>
      <c r="B115" s="9" t="s">
        <v>76</v>
      </c>
      <c r="C115" s="376"/>
      <c r="D115" s="376"/>
      <c r="E115" s="231">
        <v>132.61000000000001</v>
      </c>
      <c r="F115" s="377"/>
    </row>
    <row r="116" spans="1:6" x14ac:dyDescent="0.25">
      <c r="A116" s="487" t="s">
        <v>165</v>
      </c>
      <c r="B116" s="487"/>
      <c r="C116" s="228">
        <f>C117</f>
        <v>28370.26</v>
      </c>
      <c r="D116" s="228"/>
      <c r="E116" s="228">
        <f>E117</f>
        <v>28370.26</v>
      </c>
      <c r="F116" s="111">
        <f t="shared" si="19"/>
        <v>100</v>
      </c>
    </row>
    <row r="117" spans="1:6" x14ac:dyDescent="0.25">
      <c r="A117" s="482" t="s">
        <v>103</v>
      </c>
      <c r="B117" s="482"/>
      <c r="C117" s="229">
        <f t="shared" ref="C117:C118" si="20">C118</f>
        <v>28370.26</v>
      </c>
      <c r="D117" s="229"/>
      <c r="E117" s="229">
        <f>E118</f>
        <v>28370.26</v>
      </c>
      <c r="F117" s="109">
        <f t="shared" si="19"/>
        <v>100</v>
      </c>
    </row>
    <row r="118" spans="1:6" x14ac:dyDescent="0.25">
      <c r="A118" s="43">
        <v>3</v>
      </c>
      <c r="B118" s="43" t="s">
        <v>7</v>
      </c>
      <c r="C118" s="233">
        <f t="shared" si="20"/>
        <v>28370.26</v>
      </c>
      <c r="D118" s="374"/>
      <c r="E118" s="233">
        <f>E119</f>
        <v>28370.26</v>
      </c>
      <c r="F118" s="110">
        <f t="shared" si="19"/>
        <v>100</v>
      </c>
    </row>
    <row r="119" spans="1:6" x14ac:dyDescent="0.25">
      <c r="A119" s="43">
        <v>32</v>
      </c>
      <c r="B119" s="43" t="s">
        <v>8</v>
      </c>
      <c r="C119" s="233">
        <v>28370.26</v>
      </c>
      <c r="D119" s="374"/>
      <c r="E119" s="233">
        <f>E120</f>
        <v>28370.26</v>
      </c>
      <c r="F119" s="110">
        <f t="shared" si="19"/>
        <v>100</v>
      </c>
    </row>
    <row r="120" spans="1:6" x14ac:dyDescent="0.25">
      <c r="A120" s="43">
        <v>323</v>
      </c>
      <c r="B120" s="15" t="s">
        <v>11</v>
      </c>
      <c r="C120" s="374"/>
      <c r="D120" s="374"/>
      <c r="E120" s="233">
        <f>E121</f>
        <v>28370.26</v>
      </c>
      <c r="F120" s="377"/>
    </row>
    <row r="121" spans="1:6" x14ac:dyDescent="0.25">
      <c r="A121" s="9">
        <v>3231</v>
      </c>
      <c r="B121" s="9" t="s">
        <v>169</v>
      </c>
      <c r="C121" s="376"/>
      <c r="D121" s="376"/>
      <c r="E121" s="234">
        <v>28370.26</v>
      </c>
      <c r="F121" s="377"/>
    </row>
    <row r="124" spans="1:6" x14ac:dyDescent="0.25">
      <c r="B124" t="s">
        <v>236</v>
      </c>
      <c r="D124" t="s">
        <v>113</v>
      </c>
    </row>
    <row r="126" spans="1:6" x14ac:dyDescent="0.25">
      <c r="B126" t="s">
        <v>162</v>
      </c>
      <c r="D126" t="s">
        <v>94</v>
      </c>
    </row>
    <row r="127" spans="1:6" x14ac:dyDescent="0.25">
      <c r="B127" t="s">
        <v>237</v>
      </c>
      <c r="D127" t="s">
        <v>238</v>
      </c>
    </row>
    <row r="151" spans="11:11" x14ac:dyDescent="0.25">
      <c r="K151" s="41"/>
    </row>
    <row r="170" spans="8:10" x14ac:dyDescent="0.25">
      <c r="H170" s="88"/>
      <c r="I170" s="88"/>
      <c r="J170" s="88"/>
    </row>
    <row r="171" spans="8:10" x14ac:dyDescent="0.25">
      <c r="H171" s="88"/>
      <c r="I171" s="88"/>
      <c r="J171" s="88"/>
    </row>
    <row r="172" spans="8:10" x14ac:dyDescent="0.25">
      <c r="H172" s="88"/>
      <c r="I172" s="88"/>
      <c r="J172" s="88"/>
    </row>
  </sheetData>
  <mergeCells count="25">
    <mergeCell ref="A111:B111"/>
    <mergeCell ref="A117:B117"/>
    <mergeCell ref="A10:B10"/>
    <mergeCell ref="A11:B11"/>
    <mergeCell ref="A42:B42"/>
    <mergeCell ref="A34:B34"/>
    <mergeCell ref="A100:B100"/>
    <mergeCell ref="A41:B41"/>
    <mergeCell ref="A44:B44"/>
    <mergeCell ref="A74:B74"/>
    <mergeCell ref="A94:B94"/>
    <mergeCell ref="A71:B71"/>
    <mergeCell ref="A101:B101"/>
    <mergeCell ref="A116:B116"/>
    <mergeCell ref="A35:B35"/>
    <mergeCell ref="A97:B97"/>
    <mergeCell ref="A106:B106"/>
    <mergeCell ref="A1:B1"/>
    <mergeCell ref="A5:G5"/>
    <mergeCell ref="A6:B6"/>
    <mergeCell ref="A40:B40"/>
    <mergeCell ref="A8:B8"/>
    <mergeCell ref="A9:B9"/>
    <mergeCell ref="A18:B18"/>
    <mergeCell ref="A19:B19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po ekonomskoj</vt:lpstr>
      <vt:lpstr>Prihodi i rashodi prema izvoru</vt:lpstr>
      <vt:lpstr>Rashodi prema funkcijskoj klasi</vt:lpstr>
      <vt:lpstr>Račun financiranja</vt:lpstr>
      <vt:lpstr>Prihodi po izvorima</vt:lpstr>
      <vt:lpstr>Rashodi po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Ante</cp:lastModifiedBy>
  <cp:lastPrinted>2024-03-27T08:28:48Z</cp:lastPrinted>
  <dcterms:created xsi:type="dcterms:W3CDTF">2022-02-23T11:39:51Z</dcterms:created>
  <dcterms:modified xsi:type="dcterms:W3CDTF">2024-03-28T08:15:45Z</dcterms:modified>
</cp:coreProperties>
</file>