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Tajnik\Documents\Dokumenti\00-Računovodstvo\Izvještaji o izvršenju financijskog plana\2024-12\"/>
    </mc:Choice>
  </mc:AlternateContent>
  <xr:revisionPtr revIDLastSave="0" documentId="13_ncr:1_{F9E35CAD-5238-485B-9039-EFCB4F99D228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Sažetak" sheetId="3" r:id="rId1"/>
    <sheet name="Prihodi i rashodi po ekonomskoj" sheetId="11" r:id="rId2"/>
    <sheet name="Prihodi i rashodi prema izvoru" sheetId="16" r:id="rId3"/>
    <sheet name="Rashodi prema funkcijskoj klasi" sheetId="14" r:id="rId4"/>
    <sheet name="Račun financiranja" sheetId="15" r:id="rId5"/>
    <sheet name="Prihodi po izvorima" sheetId="12" r:id="rId6"/>
    <sheet name="Rashodi po izvorima" sheetId="13" r:id="rId7"/>
  </sheets>
  <calcPr calcId="179021"/>
</workbook>
</file>

<file path=xl/calcChain.xml><?xml version="1.0" encoding="utf-8"?>
<calcChain xmlns="http://schemas.openxmlformats.org/spreadsheetml/2006/main">
  <c r="E86" i="13" l="1"/>
  <c r="E84" i="13"/>
  <c r="C84" i="13"/>
  <c r="C83" i="13" s="1"/>
  <c r="F85" i="13"/>
  <c r="C69" i="13"/>
  <c r="E45" i="13"/>
  <c r="E8" i="12"/>
  <c r="C8" i="12"/>
  <c r="E9" i="12"/>
  <c r="C9" i="12"/>
  <c r="E12" i="12"/>
  <c r="E11" i="12"/>
  <c r="E10" i="12" s="1"/>
  <c r="C10" i="12"/>
  <c r="C15" i="12"/>
  <c r="C18" i="12"/>
  <c r="C11" i="14"/>
  <c r="C12" i="14"/>
  <c r="B11" i="14"/>
  <c r="B12" i="14"/>
  <c r="G20" i="16"/>
  <c r="F20" i="16"/>
  <c r="G6" i="16"/>
  <c r="F6" i="16"/>
  <c r="E28" i="16"/>
  <c r="C28" i="16"/>
  <c r="B28" i="16"/>
  <c r="B25" i="16"/>
  <c r="E31" i="16"/>
  <c r="C31" i="16"/>
  <c r="B31" i="16"/>
  <c r="E14" i="16"/>
  <c r="C14" i="16"/>
  <c r="B14" i="16"/>
  <c r="N46" i="11"/>
  <c r="J31" i="11"/>
  <c r="J28" i="11"/>
  <c r="J25" i="11"/>
  <c r="F10" i="12" l="1"/>
  <c r="F11" i="12"/>
  <c r="E83" i="13" l="1"/>
  <c r="F83" i="13" s="1"/>
  <c r="B18" i="3"/>
  <c r="B15" i="3"/>
  <c r="B19" i="3" s="1"/>
  <c r="E25" i="16" l="1"/>
  <c r="C25" i="16"/>
  <c r="E22" i="16"/>
  <c r="E20" i="16" s="1"/>
  <c r="C22" i="16"/>
  <c r="E17" i="16"/>
  <c r="C17" i="16"/>
  <c r="E8" i="16"/>
  <c r="C8" i="16"/>
  <c r="C20" i="16" l="1"/>
  <c r="E90" i="13"/>
  <c r="C88" i="13"/>
  <c r="C87" i="13" s="1"/>
  <c r="C86" i="13" s="1"/>
  <c r="E96" i="13"/>
  <c r="E95" i="13" s="1"/>
  <c r="E94" i="13" s="1"/>
  <c r="E93" i="13" s="1"/>
  <c r="E92" i="13" s="1"/>
  <c r="E75" i="13"/>
  <c r="E73" i="13"/>
  <c r="E71" i="13"/>
  <c r="E48" i="13"/>
  <c r="E54" i="13"/>
  <c r="E60" i="13"/>
  <c r="E38" i="13"/>
  <c r="E37" i="13" s="1"/>
  <c r="C24" i="13"/>
  <c r="E25" i="12"/>
  <c r="E24" i="12" s="1"/>
  <c r="E23" i="12" s="1"/>
  <c r="C23" i="12"/>
  <c r="E20" i="12"/>
  <c r="E19" i="12" s="1"/>
  <c r="E18" i="12" s="1"/>
  <c r="E15" i="12"/>
  <c r="E11" i="14"/>
  <c r="E12" i="14"/>
  <c r="G9" i="16"/>
  <c r="G15" i="16"/>
  <c r="G18" i="16"/>
  <c r="F9" i="16"/>
  <c r="F15" i="16"/>
  <c r="F18" i="16"/>
  <c r="B17" i="16"/>
  <c r="F17" i="16" s="1"/>
  <c r="B11" i="16"/>
  <c r="B8" i="16"/>
  <c r="G29" i="16"/>
  <c r="G32" i="16"/>
  <c r="F29" i="16"/>
  <c r="F32" i="16"/>
  <c r="F33" i="16"/>
  <c r="G23" i="16"/>
  <c r="F23" i="16"/>
  <c r="B22" i="16"/>
  <c r="N101" i="11"/>
  <c r="K85" i="11"/>
  <c r="M36" i="11"/>
  <c r="M14" i="11"/>
  <c r="O19" i="11"/>
  <c r="N19" i="11"/>
  <c r="M18" i="11"/>
  <c r="M17" i="11" s="1"/>
  <c r="K18" i="11"/>
  <c r="K17" i="11" s="1"/>
  <c r="J18" i="11"/>
  <c r="J17" i="11" s="1"/>
  <c r="O11" i="11"/>
  <c r="N11" i="11"/>
  <c r="K14" i="11"/>
  <c r="K13" i="11" s="1"/>
  <c r="J14" i="11"/>
  <c r="E22" i="13"/>
  <c r="E21" i="13" s="1"/>
  <c r="F21" i="13" s="1"/>
  <c r="E26" i="13"/>
  <c r="E25" i="13" s="1"/>
  <c r="E24" i="13" s="1"/>
  <c r="G28" i="16"/>
  <c r="G22" i="16"/>
  <c r="E11" i="16"/>
  <c r="E6" i="16" s="1"/>
  <c r="C11" i="16"/>
  <c r="C6" i="16" s="1"/>
  <c r="G29" i="3"/>
  <c r="F29" i="3"/>
  <c r="C28" i="3"/>
  <c r="B28" i="3"/>
  <c r="E44" i="13" l="1"/>
  <c r="E14" i="12"/>
  <c r="F8" i="16"/>
  <c r="B6" i="16"/>
  <c r="B20" i="16"/>
  <c r="F31" i="16"/>
  <c r="G31" i="16"/>
  <c r="F14" i="16"/>
  <c r="G14" i="16"/>
  <c r="G8" i="16"/>
  <c r="G17" i="16"/>
  <c r="F22" i="16"/>
  <c r="F28" i="16"/>
  <c r="E70" i="13"/>
  <c r="O17" i="11"/>
  <c r="N18" i="11"/>
  <c r="O18" i="11"/>
  <c r="N17" i="11"/>
  <c r="F24" i="13"/>
  <c r="F25" i="13"/>
  <c r="J81" i="11"/>
  <c r="E14" i="13" l="1"/>
  <c r="E16" i="13"/>
  <c r="K22" i="11" l="1"/>
  <c r="M42" i="11"/>
  <c r="N74" i="11"/>
  <c r="N78" i="11"/>
  <c r="N95" i="11"/>
  <c r="M77" i="11"/>
  <c r="J77" i="11"/>
  <c r="J76" i="11" s="1"/>
  <c r="M71" i="11"/>
  <c r="M70" i="11" s="1"/>
  <c r="N63" i="11"/>
  <c r="N65" i="11"/>
  <c r="N66" i="11"/>
  <c r="N68" i="11"/>
  <c r="N51" i="11"/>
  <c r="N52" i="11"/>
  <c r="N53" i="11"/>
  <c r="N54" i="11"/>
  <c r="N56" i="11"/>
  <c r="N58" i="11"/>
  <c r="N39" i="11"/>
  <c r="M81" i="11"/>
  <c r="J80" i="11"/>
  <c r="J71" i="11"/>
  <c r="N72" i="11"/>
  <c r="C15" i="3"/>
  <c r="M80" i="11" l="1"/>
  <c r="O80" i="11" s="1"/>
  <c r="M76" i="11"/>
  <c r="O76" i="11" s="1"/>
  <c r="N77" i="11"/>
  <c r="N76" i="11"/>
  <c r="E79" i="13"/>
  <c r="C43" i="13"/>
  <c r="C42" i="13" s="1"/>
  <c r="E66" i="13"/>
  <c r="E81" i="13"/>
  <c r="E13" i="13"/>
  <c r="E12" i="13" s="1"/>
  <c r="C68" i="13"/>
  <c r="E32" i="13"/>
  <c r="E31" i="13" s="1"/>
  <c r="E30" i="13" s="1"/>
  <c r="C30" i="13"/>
  <c r="C29" i="13" s="1"/>
  <c r="C28" i="13" s="1"/>
  <c r="C20" i="13"/>
  <c r="C41" i="13" l="1"/>
  <c r="E78" i="13"/>
  <c r="E69" i="13" s="1"/>
  <c r="E65" i="13"/>
  <c r="F30" i="13"/>
  <c r="E29" i="13"/>
  <c r="F29" i="13" s="1"/>
  <c r="C19" i="13"/>
  <c r="C18" i="13" s="1"/>
  <c r="F31" i="13"/>
  <c r="F13" i="13"/>
  <c r="E20" i="13"/>
  <c r="F20" i="13" s="1"/>
  <c r="C18" i="3"/>
  <c r="G11" i="14"/>
  <c r="F11" i="14"/>
  <c r="F65" i="13" l="1"/>
  <c r="E43" i="13"/>
  <c r="E42" i="13" s="1"/>
  <c r="F95" i="13"/>
  <c r="C94" i="13"/>
  <c r="E28" i="13"/>
  <c r="F28" i="13" s="1"/>
  <c r="E19" i="13"/>
  <c r="F19" i="13" s="1"/>
  <c r="F44" i="13"/>
  <c r="C93" i="13" l="1"/>
  <c r="F94" i="13"/>
  <c r="F42" i="13"/>
  <c r="F43" i="13"/>
  <c r="E18" i="13"/>
  <c r="F18" i="13" l="1"/>
  <c r="C92" i="13"/>
  <c r="F92" i="13" s="1"/>
  <c r="F93" i="13"/>
  <c r="F37" i="13"/>
  <c r="C36" i="13"/>
  <c r="C35" i="13" l="1"/>
  <c r="C34" i="13" s="1"/>
  <c r="E36" i="13"/>
  <c r="F36" i="13" s="1"/>
  <c r="G13" i="14"/>
  <c r="G14" i="14"/>
  <c r="F14" i="14"/>
  <c r="E35" i="13" l="1"/>
  <c r="F35" i="13" s="1"/>
  <c r="F13" i="14"/>
  <c r="F12" i="14"/>
  <c r="E34" i="13" l="1"/>
  <c r="G12" i="14"/>
  <c r="E18" i="3"/>
  <c r="F34" i="13" l="1"/>
  <c r="C19" i="3"/>
  <c r="C12" i="13"/>
  <c r="F12" i="13" s="1"/>
  <c r="C40" i="13" l="1"/>
  <c r="C11" i="13"/>
  <c r="C10" i="13" s="1"/>
  <c r="C9" i="13" s="1"/>
  <c r="F78" i="13"/>
  <c r="F70" i="13"/>
  <c r="C8" i="13" l="1"/>
  <c r="F69" i="13"/>
  <c r="E68" i="13"/>
  <c r="E41" i="13" s="1"/>
  <c r="E11" i="13"/>
  <c r="F11" i="13" s="1"/>
  <c r="F68" i="13" l="1"/>
  <c r="E10" i="13"/>
  <c r="E9" i="13" s="1"/>
  <c r="E89" i="13"/>
  <c r="F89" i="13" s="1"/>
  <c r="F10" i="13" l="1"/>
  <c r="E88" i="13"/>
  <c r="C22" i="12"/>
  <c r="C17" i="12"/>
  <c r="F88" i="13" l="1"/>
  <c r="E87" i="13"/>
  <c r="F24" i="12"/>
  <c r="C14" i="12"/>
  <c r="F86" i="13" l="1"/>
  <c r="F87" i="13"/>
  <c r="E17" i="12"/>
  <c r="E22" i="12"/>
  <c r="F22" i="12" s="1"/>
  <c r="F19" i="12"/>
  <c r="F17" i="12" l="1"/>
  <c r="F18" i="12"/>
  <c r="F23" i="12"/>
  <c r="F41" i="13" l="1"/>
  <c r="E40" i="13"/>
  <c r="F8" i="12"/>
  <c r="F9" i="12"/>
  <c r="F40" i="13" l="1"/>
  <c r="K10" i="11"/>
  <c r="K9" i="11" s="1"/>
  <c r="K7" i="11" s="1"/>
  <c r="M94" i="11"/>
  <c r="J94" i="11"/>
  <c r="M61" i="11"/>
  <c r="J61" i="11"/>
  <c r="J36" i="11"/>
  <c r="M10" i="11"/>
  <c r="J10" i="11"/>
  <c r="J9" i="11" s="1"/>
  <c r="J7" i="11" s="1"/>
  <c r="J13" i="11"/>
  <c r="N26" i="11"/>
  <c r="N29" i="11"/>
  <c r="N32" i="11"/>
  <c r="N37" i="11"/>
  <c r="N38" i="11"/>
  <c r="N40" i="11"/>
  <c r="J42" i="11"/>
  <c r="N43" i="11"/>
  <c r="N44" i="11"/>
  <c r="N45" i="11"/>
  <c r="N47" i="11"/>
  <c r="J50" i="11"/>
  <c r="M50" i="11"/>
  <c r="J70" i="11"/>
  <c r="J90" i="11"/>
  <c r="M90" i="11"/>
  <c r="J97" i="11" l="1"/>
  <c r="M87" i="11"/>
  <c r="K97" i="11"/>
  <c r="M35" i="11"/>
  <c r="J35" i="11"/>
  <c r="N10" i="11"/>
  <c r="M9" i="11"/>
  <c r="M7" i="11" s="1"/>
  <c r="N94" i="11"/>
  <c r="J87" i="11"/>
  <c r="O70" i="11"/>
  <c r="O10" i="11"/>
  <c r="N28" i="11"/>
  <c r="N61" i="11"/>
  <c r="N42" i="11"/>
  <c r="N31" i="11"/>
  <c r="N25" i="11"/>
  <c r="N50" i="11"/>
  <c r="N71" i="11"/>
  <c r="N70" i="11"/>
  <c r="N36" i="11"/>
  <c r="M13" i="11"/>
  <c r="J24" i="11"/>
  <c r="E15" i="3"/>
  <c r="F14" i="3"/>
  <c r="J22" i="11" l="1"/>
  <c r="M97" i="11"/>
  <c r="M22" i="11"/>
  <c r="M85" i="11"/>
  <c r="O87" i="11"/>
  <c r="N87" i="11"/>
  <c r="K21" i="11"/>
  <c r="K99" i="11" s="1"/>
  <c r="K98" i="11" s="1"/>
  <c r="O24" i="11"/>
  <c r="O35" i="11"/>
  <c r="O9" i="11"/>
  <c r="J85" i="11"/>
  <c r="N35" i="11"/>
  <c r="N9" i="11"/>
  <c r="N24" i="11"/>
  <c r="G14" i="3"/>
  <c r="G18" i="3"/>
  <c r="F30" i="3"/>
  <c r="G17" i="3"/>
  <c r="G16" i="3"/>
  <c r="F17" i="3"/>
  <c r="F16" i="3"/>
  <c r="N22" i="11" l="1"/>
  <c r="O97" i="11"/>
  <c r="N97" i="11"/>
  <c r="N7" i="11"/>
  <c r="O7" i="11"/>
  <c r="N85" i="11"/>
  <c r="O85" i="11"/>
  <c r="M21" i="11"/>
  <c r="J21" i="11"/>
  <c r="O22" i="11"/>
  <c r="F18" i="3"/>
  <c r="G15" i="3"/>
  <c r="O21" i="11" l="1"/>
  <c r="M99" i="11"/>
  <c r="N21" i="11"/>
  <c r="J99" i="11"/>
  <c r="F15" i="3"/>
  <c r="E19" i="3"/>
  <c r="O99" i="11" l="1"/>
  <c r="M98" i="11"/>
  <c r="O98" i="11" s="1"/>
  <c r="N99" i="11"/>
  <c r="J98" i="11"/>
  <c r="N98" i="11" l="1"/>
  <c r="E8" i="13"/>
  <c r="F8" i="13" l="1"/>
  <c r="F9" i="13"/>
</calcChain>
</file>

<file path=xl/sharedStrings.xml><?xml version="1.0" encoding="utf-8"?>
<sst xmlns="http://schemas.openxmlformats.org/spreadsheetml/2006/main" count="339" uniqueCount="234">
  <si>
    <t>6 Prihodi poslovanja</t>
  </si>
  <si>
    <t>3 Rashodi poslovanja</t>
  </si>
  <si>
    <t>4 Rashodi za nabavu nefinancijske imovine</t>
  </si>
  <si>
    <t>Razlika - višak/manjak</t>
  </si>
  <si>
    <t xml:space="preserve"> PRIHODI UKUPNO</t>
  </si>
  <si>
    <t>RASHODI UKUPNO</t>
  </si>
  <si>
    <t xml:space="preserve">I. OPĆI DIO  </t>
  </si>
  <si>
    <t>Rashodi poslovanja</t>
  </si>
  <si>
    <t>Materijalni rashodi</t>
  </si>
  <si>
    <t>Rashodi za materijal i energiju</t>
  </si>
  <si>
    <t>Sitni inventar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</si>
  <si>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</si>
  <si>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</si>
  <si>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</si>
  <si>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</si>
  <si>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</si>
  <si>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</si>
  <si>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zaposlene</t>
  </si>
  <si>
    <t>Plaće za zaposlene</t>
  </si>
  <si>
    <t>Ostali rashodi za zaposlene</t>
  </si>
  <si>
    <t>Doprinosi na plaće</t>
  </si>
  <si>
    <t>Doprinosi za obvezno zdravstveno osiguranje</t>
  </si>
  <si>
    <t>Naknade za prijevoz na posao i s posla</t>
  </si>
  <si>
    <t>Troškovi sudskih postupaka</t>
  </si>
  <si>
    <t>Knjige</t>
  </si>
  <si>
    <t xml:space="preserve">I OPĆI DIO </t>
  </si>
  <si>
    <t>PRIHODI POSLOVANJA</t>
  </si>
  <si>
    <t>POMOĆI OD INOZEMSTVA I OD SUBJEKATA UNUTAR OPĆEG PRORAČUNA</t>
  </si>
  <si>
    <t>PRIHODI OD IMOVINE</t>
  </si>
  <si>
    <t>Prihodi od financisjke imenovine</t>
  </si>
  <si>
    <t>Kamate na oročena sredstva</t>
  </si>
  <si>
    <t>Prihodi za financiranje rashoda poslovanja</t>
  </si>
  <si>
    <t>RASHODI POSLOVANJA</t>
  </si>
  <si>
    <t xml:space="preserve"> </t>
  </si>
  <si>
    <t xml:space="preserve">RASHODI  ZA  ZAPOSLENE                                               </t>
  </si>
  <si>
    <t>Plaće (Bruto)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</si>
  <si>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</si>
  <si>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</si>
  <si>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</si>
  <si>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</si>
  <si>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</si>
  <si>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 xml:space="preserve">Naknade troškova zaposlenima                                                    </t>
  </si>
  <si>
    <t xml:space="preserve">Službena putovanja                                                                      </t>
  </si>
  <si>
    <t xml:space="preserve">Stručno usavršavanje zaposlenika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</si>
  <si>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</si>
  <si>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</si>
  <si>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</si>
  <si>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</si>
  <si>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</si>
  <si>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</si>
  <si>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 xml:space="preserve">Rashodi za usluge                                                                    </t>
  </si>
  <si>
    <t xml:space="preserve">Usluge tekućeg i investicijskog održavanja                                       </t>
  </si>
  <si>
    <t>Usluge promidžbe i informiranja</t>
  </si>
  <si>
    <t xml:space="preserve">Komunalne usluge                                                                          </t>
  </si>
  <si>
    <t>Zakupnine i najamnine</t>
  </si>
  <si>
    <t xml:space="preserve">Zdravstvene  usluge                                                       </t>
  </si>
  <si>
    <t xml:space="preserve">Intelektualne i osobne usluge                                                         </t>
  </si>
  <si>
    <t>Računalne usluge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</si>
  <si>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</si>
  <si>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</si>
  <si>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Članarine</t>
  </si>
  <si>
    <t>Pristojbe i naknade</t>
  </si>
  <si>
    <t xml:space="preserve">FINANCIJSKI  RASHODI                                                       </t>
  </si>
  <si>
    <t xml:space="preserve">Bankarske usluge i usluge platnog prometa                                  </t>
  </si>
  <si>
    <t>Zatezne kamate</t>
  </si>
  <si>
    <t>RASHODI ZA NABAVU NEFINANCIJSKE IMOVINE</t>
  </si>
  <si>
    <t>RASHODI ZA NABAVU PROIZVEDENE DUGOTRAJNE IMOVINE</t>
  </si>
  <si>
    <t xml:space="preserve">Uredska oprema i namještaj </t>
  </si>
  <si>
    <t>Uređaji, strojevi i oprema za ostale namjene</t>
  </si>
  <si>
    <t>Pomoći proračunskim korisnicima iz proračuna koji im nije nadležan</t>
  </si>
  <si>
    <t>Tekuće pomoći proračunskim korisnicima iz proračuna koji im nije nadležan</t>
  </si>
  <si>
    <t>Tekuće donacije</t>
  </si>
  <si>
    <t xml:space="preserve">Doprinos za obvezno osiguranje u slučaju nezaposlenosti                                                 </t>
  </si>
  <si>
    <t>Naknade za rad predstavničkih i izvršnih tijela, povjerenstava i slično</t>
  </si>
  <si>
    <t>Knjige, umjetnička djela i ostale izložbene vrijednosti</t>
  </si>
  <si>
    <t>Građevinski objekti</t>
  </si>
  <si>
    <t>Brojčana oznaka, naziv računa prihoda i izvora financiranja</t>
  </si>
  <si>
    <t>PRIHODI UKUPNO</t>
  </si>
  <si>
    <t xml:space="preserve"> IZVOR 3.2.1 - VLASTITI PRIHODI PK</t>
  </si>
  <si>
    <t>Prihodi poslovanja</t>
  </si>
  <si>
    <t>Prihodi od imovine</t>
  </si>
  <si>
    <t>IZVOR 4.4.1- PRIHODI ZA POSEBNE NAMJENE-DECENTRALIZACIJA</t>
  </si>
  <si>
    <t>Prihodi iz nadležnog proračuna</t>
  </si>
  <si>
    <t>Prihodi iz nadležnog proračuna za finan. redov. djelatnosti</t>
  </si>
  <si>
    <t>Prihodi iz nadležnog proračuna za finan. rashoda poslov.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</si>
  <si>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</si>
  <si>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</si>
  <si>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</si>
  <si>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</si>
  <si>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________________________</t>
  </si>
  <si>
    <t>Brojčana oznaka
Naziv programa, aktivnosti, projekta, racuna ekonomske
klasifikacije i izvora financiranja</t>
  </si>
  <si>
    <t>Plaće za redovan rad</t>
  </si>
  <si>
    <t>Naknada troškova zaposlenima</t>
  </si>
  <si>
    <t>Službena putovanja</t>
  </si>
  <si>
    <t>Uredski materijal i ostali materijalni rashodi</t>
  </si>
  <si>
    <t>Usluge telefona, pošte i prijevoza</t>
  </si>
  <si>
    <t>Usluge tekućeg i investicijskog održavanja</t>
  </si>
  <si>
    <t>Bankarske usluge i usluge platnog prometa</t>
  </si>
  <si>
    <t>IZVOR 4.4.1 - PRIHODI ZA POSEBNE NAMJENE - DECENTRALIZACIJA</t>
  </si>
  <si>
    <t>Stručno usavršavanje zaposlenika</t>
  </si>
  <si>
    <t>Energija</t>
  </si>
  <si>
    <t>Komunalne usluge</t>
  </si>
  <si>
    <t>Zdravstvene usluge</t>
  </si>
  <si>
    <t xml:space="preserve">IZVOR 5.4.1 - POMOĆI PK </t>
  </si>
  <si>
    <t>Doprinosi za zapošljavanje</t>
  </si>
  <si>
    <t>Rashodi za nabavu nefinancijske imovine</t>
  </si>
  <si>
    <t>IZVOR 1.1.1- OPĆI PRIHODI I PRIMICI</t>
  </si>
  <si>
    <t>Predsjednik školskog odbora:</t>
  </si>
  <si>
    <t>INDEKS</t>
  </si>
  <si>
    <t>Razdjel 004 UPRAVNI ODJEL ZA PROSVJETU, KULTURU, TEHNIČKU KULTURU I SPORT</t>
  </si>
  <si>
    <t>RASHODI POSLOVANJA RAZRED 3+ RAZRED 4</t>
  </si>
  <si>
    <t xml:space="preserve">Zaključno izvještaj o izvršenju financijskog plana pokazuje da su sredstva utrošena u skladu s financijskim planom. </t>
  </si>
  <si>
    <t>OSTALI RASHODI</t>
  </si>
  <si>
    <t>I. OPĆI DIO</t>
  </si>
  <si>
    <t xml:space="preserve">A. RAČUN PRIHODA I RASHODA </t>
  </si>
  <si>
    <t>RASHODI PREMA FUNKCIJSKOJ KLASIFIKACIJI</t>
  </si>
  <si>
    <t>Indeks</t>
  </si>
  <si>
    <t>5=4/2*100</t>
  </si>
  <si>
    <t>6=4/3*100</t>
  </si>
  <si>
    <t xml:space="preserve">UKUPNO RASHODI </t>
  </si>
  <si>
    <t>09 Obrazovanje</t>
  </si>
  <si>
    <t>096 Dodatne usluge u obrazovanju</t>
  </si>
  <si>
    <t>Ostali rashodi</t>
  </si>
  <si>
    <t>Ostale tekuće donacije u naravi</t>
  </si>
  <si>
    <t>PROGRAM 4001: RAZVOJ ODGOJNO OBRAZOVNOG SUSTAVA</t>
  </si>
  <si>
    <t>POSEBNI DIO</t>
  </si>
  <si>
    <t>Razred</t>
  </si>
  <si>
    <t>Skupina</t>
  </si>
  <si>
    <t>Izvor</t>
  </si>
  <si>
    <t xml:space="preserve">Naziv </t>
  </si>
  <si>
    <t>Izvršenje prethodne godine</t>
  </si>
  <si>
    <t>Plan tekuće godine</t>
  </si>
  <si>
    <t xml:space="preserve">Izvršenje tekuće godine 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</si>
  <si>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</si>
  <si>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</si>
  <si>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</si>
  <si>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</si>
  <si>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</si>
  <si>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</si>
  <si>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</si>
  <si>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</si>
  <si>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</si>
  <si>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</si>
  <si>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</si>
  <si>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</si>
  <si>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Opći prihodi i primici</t>
  </si>
  <si>
    <t>RAČUN FINANCIRANJA</t>
  </si>
  <si>
    <t>Premije osiguranja</t>
  </si>
  <si>
    <t>Ostale naknade građanima i kučanstvima iz proračuna</t>
  </si>
  <si>
    <t>Naknade građanima i kučanstvima u naravi</t>
  </si>
  <si>
    <t>NAKNADE GRAĐANIMA I KUČ. NA TEMELJU OSIGURANJA I DR. NAKNADE</t>
  </si>
  <si>
    <t>Tekuće donacije u novcu</t>
  </si>
  <si>
    <t>091 osnovnoškolsko obrazovanje</t>
  </si>
  <si>
    <t>GLAVA 003 USTANOVE U OSNOVNOM ŠKOLSTVU</t>
  </si>
  <si>
    <t>____________________________</t>
  </si>
  <si>
    <t>PROGRAM 4030 OSNOVNOŠKOLSKO OBRAZOVANJE</t>
  </si>
  <si>
    <t>AKTIVNOST A403001 Rashodi djelatnosti</t>
  </si>
  <si>
    <t>AKTIVNOST A403004 Prijevoz učenika osnovnih škola</t>
  </si>
  <si>
    <t>AKTIVNOST A400104 E-ŠKOLE</t>
  </si>
  <si>
    <t>AKTIVNOST A400118 NABAVA UDŽBENIKA I DRUGIH OBRAZOVNIH MATERIJALA</t>
  </si>
  <si>
    <t>AKTIVNOST T400111:  OPSKRBA ŠKOLSKIH USTANOVA HIGIJENSKIM POTREPŠTINAMA ZA UČENICE</t>
  </si>
  <si>
    <t>Usluge telefona,pošte i prijevoza</t>
  </si>
  <si>
    <t>Naknade građanima</t>
  </si>
  <si>
    <t>Ost.naknade građanima i kuć.u naravi</t>
  </si>
  <si>
    <t>Naknada za prijevoz,rad na terenu i odv.život</t>
  </si>
  <si>
    <t>Materijal i dijelovi za tekuće i inv. održavanje</t>
  </si>
  <si>
    <t>Reprezentacija</t>
  </si>
  <si>
    <t>Negativne tečajne razlike i razlike zbog primjene valutne klauzule</t>
  </si>
  <si>
    <t>Ostale naknade troškova zaposlenima</t>
  </si>
  <si>
    <t>PRIHODI IZ NADLEŽNOG PRORAČUNA</t>
  </si>
  <si>
    <t>Službena, radna i zaštitna odjeća i obuća</t>
  </si>
  <si>
    <t>Ostale tekuće donacije</t>
  </si>
  <si>
    <t>Tablica:  SAŽETAK RAČUNA PRIHODA I RASHODA</t>
  </si>
  <si>
    <t>Tablica: SAŽETAK RAČUNA FINANCIRANJA</t>
  </si>
  <si>
    <t>Brojčana znaka i naziv</t>
  </si>
  <si>
    <t>6=5/2*100</t>
  </si>
  <si>
    <t>7=5/3*100</t>
  </si>
  <si>
    <t xml:space="preserve">Indeks </t>
  </si>
  <si>
    <t>RAZLIKA PRIMITAKA I IZDATAKA</t>
  </si>
  <si>
    <t>8 Primici od fin.imovine i zaduživanja</t>
  </si>
  <si>
    <t>5 Izdaci za fin.imovinu i otplate zajmova</t>
  </si>
  <si>
    <t>Prenos viška/manjka u sljedeće razdoblje/godinu</t>
  </si>
  <si>
    <t>IZVJEŠTAJ O PRIHODIMA I RASHODIMA PREMA EKONOMSKOJ KLASIFIKACIJI</t>
  </si>
  <si>
    <t>Brojčana oznaka i naziv</t>
  </si>
  <si>
    <t>Brojčana oznaka</t>
  </si>
  <si>
    <t>Naziv</t>
  </si>
  <si>
    <t>Prihodi</t>
  </si>
  <si>
    <t>Višak/manjak prihoda preneseni</t>
  </si>
  <si>
    <t>Rashodi</t>
  </si>
  <si>
    <t>1 Opći prihodi i primici</t>
  </si>
  <si>
    <t>3 Vlastiti prihodi</t>
  </si>
  <si>
    <t>IZVJEŠTAJ O PRIHODIMA I RASHODIMA PREMA IZVORIMA FINANCIRANJA</t>
  </si>
  <si>
    <t xml:space="preserve">UKUPNO PRIHODI </t>
  </si>
  <si>
    <t>UKUPNO RASHODI</t>
  </si>
  <si>
    <t>4 Prihodi za posebne namjene</t>
  </si>
  <si>
    <t>5 Pomoći</t>
  </si>
  <si>
    <t>1.1.1 Opći prihodi i primici</t>
  </si>
  <si>
    <t>3.2.1 Vlastiti prihodi</t>
  </si>
  <si>
    <t>4.4.1 Prihodi za posebne namjene- Decentralizacija</t>
  </si>
  <si>
    <t xml:space="preserve">   5.4.1 Pomoći PK</t>
  </si>
  <si>
    <t xml:space="preserve">   5.4.2 Pomoći PK-prenesena sredstva</t>
  </si>
  <si>
    <t>UKUPNO</t>
  </si>
  <si>
    <t>IZVOR 5.4.1 POMOĆI PK</t>
  </si>
  <si>
    <t>TEKUĆI PROJEKT T400110 FINANCIRANJE TROŠKOVA PREHRANE ZA UČENIKE OŠ</t>
  </si>
  <si>
    <t>Preneseni višak/manjak iz prethodnih godina</t>
  </si>
  <si>
    <t>5=5/2*100</t>
  </si>
  <si>
    <t>6=5/3*100</t>
  </si>
  <si>
    <t>RKP 12108</t>
  </si>
  <si>
    <t>OŠ ANTE ANĐELINOVIĆ, SUĆURAJ</t>
  </si>
  <si>
    <t>Ravnatelj:</t>
  </si>
  <si>
    <t>Marin Perko</t>
  </si>
  <si>
    <t>Stipe Vuljan</t>
  </si>
  <si>
    <t>AKTIVNOST A403002 IZGRADNJA I UREĐENJE OBJEKATA TE NABAVA I ODRŽAV. OPREME</t>
  </si>
  <si>
    <t>GODIŠNJI  IZVJEŠTAJ O IZVRŠENJU FINANCIJSKOG PLANA OŠ Ante Anđelinović, Sućuraj za 2024. godinu</t>
  </si>
  <si>
    <t>Godišnji Financijski plan OŠ Ante Anđelinović, Sućuraj za 2024. godinu ostvaren je kako slijedi:</t>
  </si>
  <si>
    <t xml:space="preserve">Ostvarenje/Izvršenje 2023. </t>
  </si>
  <si>
    <t>Izvorni plan/Rebalans 2024.</t>
  </si>
  <si>
    <t>Tekući plan 2024.</t>
  </si>
  <si>
    <t>Izvršenje  2024.</t>
  </si>
  <si>
    <t>Godišnji izvještaj izvršenja financijskog plana za 2024.godinu čini izvršenje prihoda i rashoda te primitaka i izdataka po ekonomskoj klasifikaciji  te izvršenje rashoda prema izvorima i programskoj klasifikaciji.</t>
  </si>
  <si>
    <t>GODIŠNJI IZVJEŠTAJ O IZVRŠENJU FINANCIJSKOG PLANA ZA 2024.g.</t>
  </si>
  <si>
    <t xml:space="preserve">Ostvarenje/     Izvršenje 2023. </t>
  </si>
  <si>
    <t>Izvorni plan/    Rebalans 2024.</t>
  </si>
  <si>
    <t xml:space="preserve"> IZVJEŠTAJ O IZVRŠENJU FINANCIJSKOG PLANA ZA 2024. GOD. - IZVJEŠTAJ PO PROGRAMSKOJ KLASIFIKACIJI - PRIHODI</t>
  </si>
  <si>
    <t>GLAVA 00403 USTANOVE U OSNOVNOM ŠKOLSTVU</t>
  </si>
  <si>
    <t>IZVORNI  PLAN / REBALANS 2024.</t>
  </si>
  <si>
    <t>TEKUĆI PLAN 2024.</t>
  </si>
  <si>
    <t>IZVRŠENJE  2024.</t>
  </si>
  <si>
    <t xml:space="preserve"> IZVOR 1.1.1 - OPĆI PRIHODI I PRIMICI</t>
  </si>
  <si>
    <t>IZVJEŠTAJ O GODIŠNJEM IZVRŠENJU FINANCIJSKOG PLANA ZA 2024. GOD. - IZVJEŠTAJ PO PROGRAMSKOJ KLASIFIKACIJI - RASHODI</t>
  </si>
  <si>
    <t>IZVORNI PLAN/    REBALANS 2024.</t>
  </si>
  <si>
    <t>IZVRŠENJE      2024.</t>
  </si>
  <si>
    <t>IZVOR 5.4.2 - POMOĆI PK - PRENESENA SREDSTVA</t>
  </si>
  <si>
    <t>Na temelju Zakona o proračunu (“Narodne novine” broj 144/21) i Pravilnika o polugodišnjem i godišnjem izvještaju o izvršenju proračuna (“Narodne novine” broj 24/13, 102/17, 1/20, 147/20, 85/2023) školski odbor OŠ Ante Anđelinović dana 31. 3. 2025.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</si>
</sst>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Arial"/>
      <family val="2"/>
      <charset val="238"/>
    </font>
    <font>
      <b/>
      <sz val="11"/>
      <color rgb="FF002060"/>
      <name val="Calibri"/>
      <family val="2"/>
      <charset val="238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/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39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1" fillId="0" borderId="0"/>
  </cellStyleXfs>
  <cellXfs count="462">
    <xf numFmtId="0" fontId="0" fillId="0" borderId="0" xfId="0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wrapText="1"/>
    </xf>
    <xf numFmtId="0" fontId="25" fillId="0" borderId="0" xfId="0" applyFont="1" applyAlignment="1">
      <alignment horizontal="left" indent="1"/>
    </xf>
    <xf numFmtId="0" fontId="41" fillId="38" borderId="13" xfId="0" applyFont="1" applyFill="1" applyBorder="1" applyAlignment="1">
      <alignment horizontal="left" vertical="center"/>
    </xf>
    <xf numFmtId="0" fontId="41" fillId="38" borderId="14" xfId="0" applyFont="1" applyFill="1" applyBorder="1" applyAlignment="1">
      <alignment horizontal="left" vertical="center"/>
    </xf>
    <xf numFmtId="4" fontId="41" fillId="38" borderId="11" xfId="0" applyNumberFormat="1" applyFont="1" applyFill="1" applyBorder="1" applyAlignment="1">
      <alignment horizontal="right" vertical="center"/>
    </xf>
    <xf numFmtId="4" fontId="41" fillId="38" borderId="14" xfId="0" applyNumberFormat="1" applyFont="1" applyFill="1" applyBorder="1" applyAlignment="1">
      <alignment horizontal="right" vertical="center"/>
    </xf>
    <xf numFmtId="4" fontId="41" fillId="38" borderId="13" xfId="0" applyNumberFormat="1" applyFont="1" applyFill="1" applyBorder="1" applyAlignment="1">
      <alignment horizontal="right" vertical="center"/>
    </xf>
    <xf numFmtId="0" fontId="0" fillId="0" borderId="11" xfId="0" applyBorder="1"/>
    <xf numFmtId="4" fontId="0" fillId="0" borderId="11" xfId="0" applyNumberFormat="1" applyBorder="1"/>
    <xf numFmtId="0" fontId="0" fillId="35" borderId="11" xfId="0" applyFill="1" applyBorder="1" applyAlignment="1">
      <alignment horizontal="right" vertical="center"/>
    </xf>
    <xf numFmtId="0" fontId="0" fillId="35" borderId="11" xfId="0" applyFill="1" applyBorder="1" applyAlignment="1">
      <alignment horizontal="left" vertical="center"/>
    </xf>
    <xf numFmtId="4" fontId="0" fillId="35" borderId="11" xfId="0" applyNumberFormat="1" applyFill="1" applyBorder="1"/>
    <xf numFmtId="0" fontId="41" fillId="40" borderId="11" xfId="0" applyFont="1" applyFill="1" applyBorder="1" applyAlignment="1">
      <alignment horizontal="center" vertical="center" wrapText="1"/>
    </xf>
    <xf numFmtId="0" fontId="0" fillId="35" borderId="11" xfId="0" applyFill="1" applyBorder="1"/>
    <xf numFmtId="0" fontId="0" fillId="0" borderId="12" xfId="0" applyBorder="1"/>
    <xf numFmtId="0" fontId="27" fillId="0" borderId="11" xfId="0" applyFont="1" applyBorder="1"/>
    <xf numFmtId="0" fontId="27" fillId="36" borderId="11" xfId="0" applyFont="1" applyFill="1" applyBorder="1"/>
    <xf numFmtId="0" fontId="0" fillId="36" borderId="11" xfId="0" applyFill="1" applyBorder="1"/>
    <xf numFmtId="0" fontId="29" fillId="0" borderId="11" xfId="0" applyFont="1" applyBorder="1"/>
    <xf numFmtId="0" fontId="32" fillId="0" borderId="11" xfId="0" applyFont="1" applyBorder="1"/>
    <xf numFmtId="4" fontId="32" fillId="0" borderId="11" xfId="0" applyNumberFormat="1" applyFont="1" applyBorder="1" applyAlignment="1">
      <alignment horizontal="right"/>
    </xf>
    <xf numFmtId="0" fontId="30" fillId="0" borderId="11" xfId="0" applyFont="1" applyBorder="1"/>
    <xf numFmtId="4" fontId="30" fillId="0" borderId="11" xfId="0" applyNumberFormat="1" applyFont="1" applyBorder="1" applyAlignment="1">
      <alignment horizontal="right"/>
    </xf>
    <xf numFmtId="4" fontId="35" fillId="0" borderId="11" xfId="0" applyNumberFormat="1" applyFont="1" applyBorder="1" applyAlignment="1">
      <alignment horizontal="right"/>
    </xf>
    <xf numFmtId="4" fontId="36" fillId="0" borderId="11" xfId="0" applyNumberFormat="1" applyFont="1" applyBorder="1" applyAlignment="1">
      <alignment horizontal="right"/>
    </xf>
    <xf numFmtId="0" fontId="36" fillId="0" borderId="11" xfId="0" applyFont="1" applyBorder="1"/>
    <xf numFmtId="0" fontId="35" fillId="0" borderId="11" xfId="0" applyFont="1" applyBorder="1" applyAlignment="1">
      <alignment horizontal="right"/>
    </xf>
    <xf numFmtId="0" fontId="36" fillId="0" borderId="11" xfId="0" applyFont="1" applyBorder="1" applyAlignment="1">
      <alignment horizontal="right"/>
    </xf>
    <xf numFmtId="0" fontId="37" fillId="0" borderId="11" xfId="0" applyFont="1" applyBorder="1"/>
    <xf numFmtId="49" fontId="36" fillId="0" borderId="11" xfId="0" applyNumberFormat="1" applyFont="1" applyBorder="1" applyAlignment="1">
      <alignment horizontal="left"/>
    </xf>
    <xf numFmtId="49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4" fontId="47" fillId="0" borderId="15" xfId="43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0" fontId="16" fillId="0" borderId="11" xfId="0" applyFont="1" applyBorder="1"/>
    <xf numFmtId="0" fontId="16" fillId="35" borderId="11" xfId="0" applyFont="1" applyFill="1" applyBorder="1"/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3" fontId="50" fillId="35" borderId="15" xfId="46" applyNumberFormat="1" applyFont="1" applyFill="1" applyBorder="1" applyAlignment="1">
      <alignment horizontal="right" vertical="center"/>
    </xf>
    <xf numFmtId="0" fontId="51" fillId="35" borderId="15" xfId="44" applyFont="1" applyFill="1" applyBorder="1" applyAlignment="1">
      <alignment horizontal="center" vertical="center" wrapText="1"/>
    </xf>
    <xf numFmtId="3" fontId="49" fillId="35" borderId="15" xfId="44" applyNumberFormat="1" applyFont="1" applyFill="1" applyBorder="1" applyAlignment="1">
      <alignment horizontal="right" vertical="center"/>
    </xf>
    <xf numFmtId="49" fontId="49" fillId="42" borderId="15" xfId="46" applyNumberFormat="1" applyFont="1" applyFill="1" applyBorder="1" applyAlignment="1">
      <alignment horizontal="center" vertical="center"/>
    </xf>
    <xf numFmtId="49" fontId="49" fillId="42" borderId="15" xfId="46" applyNumberFormat="1" applyFont="1" applyFill="1" applyBorder="1" applyAlignment="1">
      <alignment vertical="center"/>
    </xf>
    <xf numFmtId="0" fontId="52" fillId="35" borderId="15" xfId="44" quotePrefix="1" applyFont="1" applyFill="1" applyBorder="1" applyAlignment="1">
      <alignment horizontal="center" vertical="center"/>
    </xf>
    <xf numFmtId="0" fontId="52" fillId="35" borderId="15" xfId="44" quotePrefix="1" applyFont="1" applyFill="1" applyBorder="1" applyAlignment="1">
      <alignment horizontal="left" vertical="center"/>
    </xf>
    <xf numFmtId="0" fontId="52" fillId="35" borderId="15" xfId="44" quotePrefix="1" applyFont="1" applyFill="1" applyBorder="1" applyAlignment="1">
      <alignment horizontal="right" vertical="center"/>
    </xf>
    <xf numFmtId="0" fontId="52" fillId="35" borderId="15" xfId="44" quotePrefix="1" applyFont="1" applyFill="1" applyBorder="1" applyAlignment="1">
      <alignment horizontal="left" vertical="center" wrapText="1"/>
    </xf>
    <xf numFmtId="0" fontId="49" fillId="35" borderId="15" xfId="46" applyFont="1" applyFill="1" applyBorder="1" applyAlignment="1">
      <alignment horizontal="center" vertical="center"/>
    </xf>
    <xf numFmtId="0" fontId="53" fillId="35" borderId="15" xfId="46" applyFont="1" applyFill="1" applyBorder="1"/>
    <xf numFmtId="0" fontId="49" fillId="35" borderId="15" xfId="46" applyFont="1" applyFill="1" applyBorder="1" applyAlignment="1">
      <alignment vertical="center" wrapText="1"/>
    </xf>
    <xf numFmtId="0" fontId="50" fillId="35" borderId="15" xfId="46" applyFont="1" applyFill="1" applyBorder="1" applyAlignment="1">
      <alignment horizontal="center" vertical="center" wrapText="1"/>
    </xf>
    <xf numFmtId="0" fontId="54" fillId="35" borderId="15" xfId="46" applyFont="1" applyFill="1" applyBorder="1"/>
    <xf numFmtId="0" fontId="45" fillId="35" borderId="15" xfId="44" applyFont="1" applyFill="1" applyBorder="1" applyAlignment="1">
      <alignment horizontal="center" vertical="center" wrapText="1"/>
    </xf>
    <xf numFmtId="0" fontId="49" fillId="35" borderId="15" xfId="46" applyFont="1" applyFill="1" applyBorder="1" applyAlignment="1">
      <alignment vertical="center"/>
    </xf>
    <xf numFmtId="0" fontId="50" fillId="35" borderId="15" xfId="46" applyFont="1" applyFill="1" applyBorder="1" applyAlignment="1">
      <alignment horizontal="center" vertical="center"/>
    </xf>
    <xf numFmtId="3" fontId="49" fillId="42" borderId="15" xfId="46" applyNumberFormat="1" applyFont="1" applyFill="1" applyBorder="1" applyAlignment="1">
      <alignment vertical="center"/>
    </xf>
    <xf numFmtId="3" fontId="49" fillId="35" borderId="15" xfId="46" applyNumberFormat="1" applyFont="1" applyFill="1" applyBorder="1" applyAlignment="1">
      <alignment vertical="center" wrapText="1"/>
    </xf>
    <xf numFmtId="3" fontId="50" fillId="35" borderId="15" xfId="46" applyNumberFormat="1" applyFont="1" applyFill="1" applyBorder="1" applyAlignment="1">
      <alignment vertical="center" wrapText="1"/>
    </xf>
    <xf numFmtId="0" fontId="49" fillId="0" borderId="15" xfId="45" applyFont="1" applyBorder="1" applyAlignment="1">
      <alignment horizontal="center" vertical="center" wrapText="1"/>
    </xf>
    <xf numFmtId="0" fontId="49" fillId="0" borderId="15" xfId="46" applyFont="1" applyBorder="1" applyAlignment="1">
      <alignment horizontal="center" vertical="center"/>
    </xf>
    <xf numFmtId="0" fontId="49" fillId="0" borderId="15" xfId="45" applyFont="1" applyBorder="1" applyAlignment="1">
      <alignment horizontal="left" vertical="center" wrapText="1"/>
    </xf>
    <xf numFmtId="0" fontId="50" fillId="0" borderId="15" xfId="46" applyFont="1" applyBorder="1" applyAlignment="1">
      <alignment horizontal="center" vertical="center"/>
    </xf>
    <xf numFmtId="0" fontId="50" fillId="0" borderId="15" xfId="45" applyFont="1" applyBorder="1" applyAlignment="1">
      <alignment horizontal="center" vertical="center" wrapText="1"/>
    </xf>
    <xf numFmtId="0" fontId="50" fillId="0" borderId="15" xfId="45" applyFont="1" applyBorder="1" applyAlignment="1">
      <alignment horizontal="left" vertical="center" wrapText="1"/>
    </xf>
    <xf numFmtId="3" fontId="50" fillId="35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horizontal="right" vertical="center"/>
    </xf>
    <xf numFmtId="3" fontId="50" fillId="35" borderId="15" xfId="44" applyNumberFormat="1" applyFont="1" applyFill="1" applyBorder="1" applyAlignment="1">
      <alignment horizontal="right" vertical="center"/>
    </xf>
    <xf numFmtId="3" fontId="52" fillId="35" borderId="15" xfId="44" quotePrefix="1" applyNumberFormat="1" applyFont="1" applyFill="1" applyBorder="1" applyAlignment="1">
      <alignment horizontal="right" vertical="center" wrapText="1"/>
    </xf>
    <xf numFmtId="0" fontId="49" fillId="35" borderId="15" xfId="46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left" vertical="center" wrapText="1"/>
    </xf>
    <xf numFmtId="3" fontId="49" fillId="36" borderId="15" xfId="44" applyNumberFormat="1" applyFont="1" applyFill="1" applyBorder="1" applyAlignment="1">
      <alignment horizontal="right" vertical="center" wrapText="1"/>
    </xf>
    <xf numFmtId="3" fontId="49" fillId="36" borderId="15" xfId="44" applyNumberFormat="1" applyFont="1" applyFill="1" applyBorder="1" applyAlignment="1">
      <alignment horizontal="right" vertical="center"/>
    </xf>
    <xf numFmtId="0" fontId="49" fillId="36" borderId="15" xfId="46" applyFont="1" applyFill="1" applyBorder="1" applyAlignment="1">
      <alignment horizontal="center" vertical="center"/>
    </xf>
    <xf numFmtId="0" fontId="49" fillId="36" borderId="15" xfId="46" applyFont="1" applyFill="1" applyBorder="1" applyAlignment="1">
      <alignment horizontal="left" vertical="center"/>
    </xf>
    <xf numFmtId="0" fontId="53" fillId="36" borderId="15" xfId="46" applyFont="1" applyFill="1" applyBorder="1"/>
    <xf numFmtId="0" fontId="49" fillId="36" borderId="15" xfId="46" applyFont="1" applyFill="1" applyBorder="1" applyAlignment="1">
      <alignment vertical="center" wrapText="1"/>
    </xf>
    <xf numFmtId="3" fontId="49" fillId="36" borderId="15" xfId="46" applyNumberFormat="1" applyFont="1" applyFill="1" applyBorder="1" applyAlignment="1">
      <alignment vertical="center" wrapText="1"/>
    </xf>
    <xf numFmtId="49" fontId="35" fillId="0" borderId="11" xfId="0" applyNumberFormat="1" applyFont="1" applyBorder="1" applyAlignment="1">
      <alignment horizontal="center"/>
    </xf>
    <xf numFmtId="0" fontId="0" fillId="35" borderId="0" xfId="0" applyFill="1"/>
    <xf numFmtId="0" fontId="0" fillId="0" borderId="11" xfId="0" applyFont="1" applyBorder="1"/>
    <xf numFmtId="4" fontId="16" fillId="36" borderId="11" xfId="0" applyNumberFormat="1" applyFont="1" applyFill="1" applyBorder="1"/>
    <xf numFmtId="164" fontId="16" fillId="36" borderId="11" xfId="0" applyNumberFormat="1" applyFont="1" applyFill="1" applyBorder="1"/>
    <xf numFmtId="0" fontId="0" fillId="0" borderId="11" xfId="0" applyFont="1" applyBorder="1" applyAlignment="1">
      <alignment horizontal="right" vertical="center"/>
    </xf>
    <xf numFmtId="0" fontId="0" fillId="35" borderId="11" xfId="0" applyFont="1" applyFill="1" applyBorder="1"/>
    <xf numFmtId="0" fontId="0" fillId="36" borderId="0" xfId="0" applyFill="1"/>
    <xf numFmtId="4" fontId="31" fillId="43" borderId="11" xfId="0" applyNumberFormat="1" applyFont="1" applyFill="1" applyBorder="1" applyAlignment="1">
      <alignment horizontal="right"/>
    </xf>
    <xf numFmtId="4" fontId="34" fillId="43" borderId="11" xfId="0" applyNumberFormat="1" applyFont="1" applyFill="1" applyBorder="1" applyAlignment="1">
      <alignment horizontal="right"/>
    </xf>
    <xf numFmtId="0" fontId="30" fillId="44" borderId="11" xfId="0" applyFont="1" applyFill="1" applyBorder="1"/>
    <xf numFmtId="0" fontId="32" fillId="44" borderId="11" xfId="0" applyFont="1" applyFill="1" applyBorder="1"/>
    <xf numFmtId="4" fontId="30" fillId="44" borderId="11" xfId="0" applyNumberFormat="1" applyFont="1" applyFill="1" applyBorder="1" applyAlignment="1">
      <alignment horizontal="right"/>
    </xf>
    <xf numFmtId="4" fontId="35" fillId="44" borderId="11" xfId="0" applyNumberFormat="1" applyFont="1" applyFill="1" applyBorder="1" applyAlignment="1">
      <alignment horizontal="right"/>
    </xf>
    <xf numFmtId="0" fontId="34" fillId="45" borderId="11" xfId="0" applyFont="1" applyFill="1" applyBorder="1"/>
    <xf numFmtId="4" fontId="34" fillId="45" borderId="11" xfId="0" applyNumberFormat="1" applyFont="1" applyFill="1" applyBorder="1" applyAlignment="1">
      <alignment horizontal="right"/>
    </xf>
    <xf numFmtId="4" fontId="31" fillId="45" borderId="11" xfId="0" applyNumberFormat="1" applyFont="1" applyFill="1" applyBorder="1" applyAlignment="1">
      <alignment horizontal="right"/>
    </xf>
    <xf numFmtId="0" fontId="36" fillId="44" borderId="11" xfId="0" applyFont="1" applyFill="1" applyBorder="1"/>
    <xf numFmtId="0" fontId="36" fillId="44" borderId="11" xfId="0" applyFont="1" applyFill="1" applyBorder="1" applyAlignment="1">
      <alignment horizontal="left"/>
    </xf>
    <xf numFmtId="49" fontId="35" fillId="44" borderId="11" xfId="0" applyNumberFormat="1" applyFont="1" applyFill="1" applyBorder="1" applyAlignment="1">
      <alignment horizontal="center"/>
    </xf>
    <xf numFmtId="2" fontId="41" fillId="38" borderId="11" xfId="0" applyNumberFormat="1" applyFont="1" applyFill="1" applyBorder="1" applyAlignment="1">
      <alignment horizontal="right" vertical="center"/>
    </xf>
    <xf numFmtId="2" fontId="41" fillId="41" borderId="11" xfId="0" applyNumberFormat="1" applyFont="1" applyFill="1" applyBorder="1" applyAlignment="1">
      <alignment horizontal="right" vertical="center"/>
    </xf>
    <xf numFmtId="2" fontId="41" fillId="39" borderId="11" xfId="0" applyNumberFormat="1" applyFont="1" applyFill="1" applyBorder="1" applyAlignment="1">
      <alignment horizontal="right" vertical="center"/>
    </xf>
    <xf numFmtId="2" fontId="41" fillId="35" borderId="11" xfId="0" applyNumberFormat="1" applyFont="1" applyFill="1" applyBorder="1" applyAlignment="1">
      <alignment horizontal="right" vertical="center"/>
    </xf>
    <xf numFmtId="2" fontId="41" fillId="37" borderId="11" xfId="0" applyNumberFormat="1" applyFont="1" applyFill="1" applyBorder="1" applyAlignment="1">
      <alignment horizontal="right" vertical="center"/>
    </xf>
    <xf numFmtId="0" fontId="41" fillId="38" borderId="17" xfId="0" applyFont="1" applyFill="1" applyBorder="1" applyAlignment="1">
      <alignment horizontal="center"/>
    </xf>
    <xf numFmtId="0" fontId="40" fillId="38" borderId="17" xfId="0" applyFont="1" applyFill="1" applyBorder="1" applyAlignment="1">
      <alignment horizontal="center" vertical="center" wrapText="1"/>
    </xf>
    <xf numFmtId="0" fontId="41" fillId="38" borderId="17" xfId="0" applyFont="1" applyFill="1" applyBorder="1" applyAlignment="1">
      <alignment horizontal="center" vertical="center" wrapText="1"/>
    </xf>
    <xf numFmtId="4" fontId="21" fillId="33" borderId="18" xfId="0" applyNumberFormat="1" applyFont="1" applyFill="1" applyBorder="1" applyAlignment="1">
      <alignment horizontal="center" wrapText="1"/>
    </xf>
    <xf numFmtId="0" fontId="32" fillId="0" borderId="11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44" borderId="11" xfId="0" applyFont="1" applyFill="1" applyBorder="1"/>
    <xf numFmtId="0" fontId="30" fillId="44" borderId="11" xfId="0" applyFont="1" applyFill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34" fillId="43" borderId="11" xfId="0" applyFont="1" applyFill="1" applyBorder="1"/>
    <xf numFmtId="0" fontId="35" fillId="0" borderId="11" xfId="0" applyFont="1" applyBorder="1"/>
    <xf numFmtId="0" fontId="30" fillId="0" borderId="11" xfId="0" applyFont="1" applyBorder="1" applyAlignment="1">
      <alignment horizontal="left"/>
    </xf>
    <xf numFmtId="0" fontId="42" fillId="35" borderId="0" xfId="42" applyFont="1" applyFill="1" applyAlignment="1">
      <alignment horizontal="center" vertical="center" wrapText="1"/>
    </xf>
    <xf numFmtId="4" fontId="21" fillId="47" borderId="10" xfId="0" applyNumberFormat="1" applyFont="1" applyFill="1" applyBorder="1" applyAlignment="1">
      <alignment horizontal="center" wrapText="1"/>
    </xf>
    <xf numFmtId="0" fontId="20" fillId="39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39" borderId="20" xfId="0" applyFont="1" applyFill="1" applyBorder="1" applyAlignment="1">
      <alignment horizontal="center" vertical="center" wrapText="1"/>
    </xf>
    <xf numFmtId="0" fontId="20" fillId="39" borderId="21" xfId="0" applyFont="1" applyFill="1" applyBorder="1" applyAlignment="1">
      <alignment horizontal="center" vertical="center" wrapText="1"/>
    </xf>
    <xf numFmtId="0" fontId="20" fillId="39" borderId="22" xfId="0" applyFont="1" applyFill="1" applyBorder="1" applyAlignment="1">
      <alignment horizontal="center" vertical="center" wrapText="1"/>
    </xf>
    <xf numFmtId="0" fontId="20" fillId="39" borderId="23" xfId="0" applyFont="1" applyFill="1" applyBorder="1" applyAlignment="1">
      <alignment horizontal="center" vertical="center" wrapText="1"/>
    </xf>
    <xf numFmtId="4" fontId="21" fillId="33" borderId="24" xfId="0" applyNumberFormat="1" applyFont="1" applyFill="1" applyBorder="1" applyAlignment="1">
      <alignment horizontal="center" wrapText="1"/>
    </xf>
    <xf numFmtId="0" fontId="20" fillId="39" borderId="25" xfId="0" applyFont="1" applyFill="1" applyBorder="1" applyAlignment="1">
      <alignment horizontal="center" vertical="center" wrapText="1"/>
    </xf>
    <xf numFmtId="0" fontId="20" fillId="39" borderId="26" xfId="0" applyFont="1" applyFill="1" applyBorder="1" applyAlignment="1">
      <alignment horizontal="center" vertical="center" wrapText="1"/>
    </xf>
    <xf numFmtId="0" fontId="20" fillId="39" borderId="27" xfId="0" applyFont="1" applyFill="1" applyBorder="1" applyAlignment="1">
      <alignment horizontal="center" vertical="center" wrapText="1"/>
    </xf>
    <xf numFmtId="0" fontId="20" fillId="39" borderId="28" xfId="0" applyFont="1" applyFill="1" applyBorder="1" applyAlignment="1">
      <alignment horizontal="center" vertical="center" wrapText="1"/>
    </xf>
    <xf numFmtId="0" fontId="20" fillId="39" borderId="29" xfId="0" applyFont="1" applyFill="1" applyBorder="1" applyAlignment="1">
      <alignment horizontal="center" vertical="center" wrapText="1"/>
    </xf>
    <xf numFmtId="0" fontId="20" fillId="39" borderId="33" xfId="0" applyFont="1" applyFill="1" applyBorder="1" applyAlignment="1">
      <alignment horizontal="center" vertical="center" wrapText="1"/>
    </xf>
    <xf numFmtId="4" fontId="24" fillId="39" borderId="18" xfId="0" applyNumberFormat="1" applyFont="1" applyFill="1" applyBorder="1" applyAlignment="1">
      <alignment horizontal="center" wrapText="1"/>
    </xf>
    <xf numFmtId="0" fontId="21" fillId="35" borderId="36" xfId="0" applyFont="1" applyFill="1" applyBorder="1" applyAlignment="1">
      <alignment horizontal="left" vertical="center" wrapText="1"/>
    </xf>
    <xf numFmtId="0" fontId="21" fillId="35" borderId="39" xfId="0" applyFont="1" applyFill="1" applyBorder="1" applyAlignment="1">
      <alignment horizontal="left" vertical="center" wrapText="1"/>
    </xf>
    <xf numFmtId="4" fontId="21" fillId="0" borderId="41" xfId="0" applyNumberFormat="1" applyFont="1" applyBorder="1" applyAlignment="1">
      <alignment horizontal="center" wrapText="1"/>
    </xf>
    <xf numFmtId="4" fontId="21" fillId="47" borderId="41" xfId="0" applyNumberFormat="1" applyFont="1" applyFill="1" applyBorder="1" applyAlignment="1">
      <alignment horizontal="center" wrapText="1"/>
    </xf>
    <xf numFmtId="4" fontId="21" fillId="0" borderId="19" xfId="0" applyNumberFormat="1" applyFont="1" applyBorder="1" applyAlignment="1">
      <alignment horizontal="center" wrapText="1"/>
    </xf>
    <xf numFmtId="4" fontId="21" fillId="47" borderId="19" xfId="0" applyNumberFormat="1" applyFont="1" applyFill="1" applyBorder="1" applyAlignment="1">
      <alignment horizontal="center" wrapText="1"/>
    </xf>
    <xf numFmtId="4" fontId="21" fillId="33" borderId="35" xfId="0" applyNumberFormat="1" applyFont="1" applyFill="1" applyBorder="1" applyAlignment="1">
      <alignment horizontal="center" wrapText="1"/>
    </xf>
    <xf numFmtId="4" fontId="21" fillId="47" borderId="18" xfId="0" applyNumberFormat="1" applyFont="1" applyFill="1" applyBorder="1" applyAlignment="1">
      <alignment horizontal="center" wrapText="1"/>
    </xf>
    <xf numFmtId="4" fontId="21" fillId="33" borderId="41" xfId="0" applyNumberFormat="1" applyFont="1" applyFill="1" applyBorder="1" applyAlignment="1">
      <alignment horizontal="right" wrapText="1"/>
    </xf>
    <xf numFmtId="4" fontId="22" fillId="33" borderId="42" xfId="0" applyNumberFormat="1" applyFont="1" applyFill="1" applyBorder="1" applyAlignment="1">
      <alignment horizontal="right" wrapText="1"/>
    </xf>
    <xf numFmtId="4" fontId="21" fillId="33" borderId="10" xfId="0" applyNumberFormat="1" applyFont="1" applyFill="1" applyBorder="1" applyAlignment="1">
      <alignment horizontal="right" wrapText="1"/>
    </xf>
    <xf numFmtId="4" fontId="22" fillId="33" borderId="43" xfId="0" applyNumberFormat="1" applyFont="1" applyFill="1" applyBorder="1" applyAlignment="1">
      <alignment horizontal="right" wrapText="1"/>
    </xf>
    <xf numFmtId="4" fontId="21" fillId="33" borderId="19" xfId="0" applyNumberFormat="1" applyFont="1" applyFill="1" applyBorder="1" applyAlignment="1">
      <alignment horizontal="right" wrapText="1"/>
    </xf>
    <xf numFmtId="4" fontId="22" fillId="33" borderId="44" xfId="0" applyNumberFormat="1" applyFont="1" applyFill="1" applyBorder="1" applyAlignment="1">
      <alignment horizontal="right" wrapText="1"/>
    </xf>
    <xf numFmtId="4" fontId="21" fillId="39" borderId="18" xfId="0" applyNumberFormat="1" applyFont="1" applyFill="1" applyBorder="1" applyAlignment="1">
      <alignment horizontal="right" wrapText="1"/>
    </xf>
    <xf numFmtId="0" fontId="24" fillId="39" borderId="18" xfId="0" applyFont="1" applyFill="1" applyBorder="1" applyAlignment="1">
      <alignment horizontal="left" wrapText="1"/>
    </xf>
    <xf numFmtId="4" fontId="22" fillId="39" borderId="18" xfId="0" applyNumberFormat="1" applyFont="1" applyFill="1" applyBorder="1" applyAlignment="1">
      <alignment horizontal="right" wrapText="1"/>
    </xf>
    <xf numFmtId="0" fontId="38" fillId="0" borderId="45" xfId="0" applyFont="1" applyBorder="1" applyAlignment="1">
      <alignment horizontal="left" wrapText="1"/>
    </xf>
    <xf numFmtId="4" fontId="24" fillId="0" borderId="24" xfId="0" applyNumberFormat="1" applyFont="1" applyBorder="1" applyAlignment="1">
      <alignment horizontal="center" wrapText="1"/>
    </xf>
    <xf numFmtId="4" fontId="21" fillId="47" borderId="47" xfId="0" applyNumberFormat="1" applyFont="1" applyFill="1" applyBorder="1" applyAlignment="1">
      <alignment horizontal="center" wrapText="1"/>
    </xf>
    <xf numFmtId="4" fontId="21" fillId="33" borderId="48" xfId="0" applyNumberFormat="1" applyFont="1" applyFill="1" applyBorder="1" applyAlignment="1">
      <alignment horizontal="center" wrapText="1"/>
    </xf>
    <xf numFmtId="0" fontId="20" fillId="48" borderId="26" xfId="0" applyFont="1" applyFill="1" applyBorder="1" applyAlignment="1">
      <alignment horizontal="center" vertical="center" wrapText="1"/>
    </xf>
    <xf numFmtId="0" fontId="20" fillId="48" borderId="27" xfId="0" applyFont="1" applyFill="1" applyBorder="1" applyAlignment="1">
      <alignment horizontal="center" vertical="center" wrapText="1"/>
    </xf>
    <xf numFmtId="0" fontId="20" fillId="48" borderId="22" xfId="0" applyFont="1" applyFill="1" applyBorder="1" applyAlignment="1">
      <alignment horizontal="center" vertical="center" wrapText="1"/>
    </xf>
    <xf numFmtId="0" fontId="20" fillId="48" borderId="28" xfId="0" applyFont="1" applyFill="1" applyBorder="1" applyAlignment="1">
      <alignment horizontal="center" vertical="center" wrapText="1"/>
    </xf>
    <xf numFmtId="0" fontId="20" fillId="48" borderId="29" xfId="0" applyFont="1" applyFill="1" applyBorder="1" applyAlignment="1">
      <alignment horizontal="center" vertical="center" wrapText="1"/>
    </xf>
    <xf numFmtId="0" fontId="29" fillId="0" borderId="34" xfId="0" applyFont="1" applyBorder="1"/>
    <xf numFmtId="0" fontId="33" fillId="43" borderId="17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left" wrapText="1"/>
    </xf>
    <xf numFmtId="4" fontId="32" fillId="46" borderId="11" xfId="0" applyNumberFormat="1" applyFont="1" applyFill="1" applyBorder="1" applyAlignment="1">
      <alignment horizontal="right"/>
    </xf>
    <xf numFmtId="4" fontId="35" fillId="46" borderId="11" xfId="0" applyNumberFormat="1" applyFont="1" applyFill="1" applyBorder="1" applyAlignment="1">
      <alignment horizontal="right"/>
    </xf>
    <xf numFmtId="4" fontId="36" fillId="46" borderId="11" xfId="0" applyNumberFormat="1" applyFont="1" applyFill="1" applyBorder="1" applyAlignment="1">
      <alignment horizontal="right"/>
    </xf>
    <xf numFmtId="4" fontId="30" fillId="46" borderId="11" xfId="0" applyNumberFormat="1" applyFont="1" applyFill="1" applyBorder="1" applyAlignment="1">
      <alignment horizontal="right"/>
    </xf>
    <xf numFmtId="0" fontId="30" fillId="48" borderId="37" xfId="0" applyFont="1" applyFill="1" applyBorder="1" applyAlignment="1">
      <alignment horizontal="center" vertical="center" wrapText="1"/>
    </xf>
    <xf numFmtId="0" fontId="31" fillId="48" borderId="30" xfId="0" applyFont="1" applyFill="1" applyBorder="1" applyAlignment="1">
      <alignment horizontal="center"/>
    </xf>
    <xf numFmtId="0" fontId="31" fillId="48" borderId="31" xfId="0" applyFont="1" applyFill="1" applyBorder="1" applyAlignment="1">
      <alignment horizontal="center"/>
    </xf>
    <xf numFmtId="4" fontId="31" fillId="43" borderId="17" xfId="0" applyNumberFormat="1" applyFont="1" applyFill="1" applyBorder="1" applyAlignment="1">
      <alignment horizontal="right"/>
    </xf>
    <xf numFmtId="0" fontId="20" fillId="48" borderId="25" xfId="0" applyFont="1" applyFill="1" applyBorder="1" applyAlignment="1">
      <alignment horizontal="center" vertical="center" wrapText="1"/>
    </xf>
    <xf numFmtId="0" fontId="20" fillId="48" borderId="18" xfId="0" applyFont="1" applyFill="1" applyBorder="1" applyAlignment="1">
      <alignment horizontal="center" vertical="center" wrapText="1"/>
    </xf>
    <xf numFmtId="2" fontId="21" fillId="35" borderId="37" xfId="0" applyNumberFormat="1" applyFont="1" applyFill="1" applyBorder="1" applyAlignment="1">
      <alignment horizontal="center" vertical="center" wrapText="1"/>
    </xf>
    <xf numFmtId="2" fontId="21" fillId="47" borderId="37" xfId="0" applyNumberFormat="1" applyFont="1" applyFill="1" applyBorder="1" applyAlignment="1">
      <alignment horizontal="center" vertical="center" wrapText="1"/>
    </xf>
    <xf numFmtId="2" fontId="21" fillId="35" borderId="11" xfId="0" applyNumberFormat="1" applyFont="1" applyFill="1" applyBorder="1" applyAlignment="1">
      <alignment horizontal="center" vertical="center" wrapText="1"/>
    </xf>
    <xf numFmtId="2" fontId="21" fillId="47" borderId="11" xfId="0" applyNumberFormat="1" applyFont="1" applyFill="1" applyBorder="1" applyAlignment="1">
      <alignment horizontal="center" vertical="center" wrapText="1"/>
    </xf>
    <xf numFmtId="2" fontId="38" fillId="0" borderId="34" xfId="0" applyNumberFormat="1" applyFont="1" applyBorder="1" applyAlignment="1">
      <alignment horizontal="center"/>
    </xf>
    <xf numFmtId="2" fontId="38" fillId="47" borderId="34" xfId="0" applyNumberFormat="1" applyFont="1" applyFill="1" applyBorder="1" applyAlignment="1">
      <alignment horizontal="center"/>
    </xf>
    <xf numFmtId="4" fontId="38" fillId="0" borderId="18" xfId="0" applyNumberFormat="1" applyFont="1" applyBorder="1" applyAlignment="1">
      <alignment horizontal="center"/>
    </xf>
    <xf numFmtId="4" fontId="38" fillId="47" borderId="18" xfId="0" applyNumberFormat="1" applyFont="1" applyFill="1" applyBorder="1" applyAlignment="1">
      <alignment horizontal="center"/>
    </xf>
    <xf numFmtId="4" fontId="21" fillId="35" borderId="34" xfId="0" applyNumberFormat="1" applyFont="1" applyFill="1" applyBorder="1" applyAlignment="1">
      <alignment horizontal="right" vertical="center" wrapText="1"/>
    </xf>
    <xf numFmtId="4" fontId="21" fillId="35" borderId="46" xfId="0" applyNumberFormat="1" applyFont="1" applyFill="1" applyBorder="1" applyAlignment="1">
      <alignment horizontal="right" vertical="center" wrapText="1"/>
    </xf>
    <xf numFmtId="4" fontId="21" fillId="35" borderId="37" xfId="0" applyNumberFormat="1" applyFont="1" applyFill="1" applyBorder="1" applyAlignment="1">
      <alignment horizontal="right" vertical="center" wrapText="1"/>
    </xf>
    <xf numFmtId="4" fontId="21" fillId="35" borderId="38" xfId="0" applyNumberFormat="1" applyFont="1" applyFill="1" applyBorder="1" applyAlignment="1">
      <alignment horizontal="right" vertical="center" wrapText="1"/>
    </xf>
    <xf numFmtId="4" fontId="21" fillId="35" borderId="11" xfId="0" applyNumberFormat="1" applyFont="1" applyFill="1" applyBorder="1" applyAlignment="1">
      <alignment horizontal="right" vertical="center" wrapText="1"/>
    </xf>
    <xf numFmtId="4" fontId="21" fillId="35" borderId="40" xfId="0" applyNumberFormat="1" applyFont="1" applyFill="1" applyBorder="1" applyAlignment="1">
      <alignment horizontal="right" vertical="center" wrapText="1"/>
    </xf>
    <xf numFmtId="4" fontId="38" fillId="0" borderId="55" xfId="0" applyNumberFormat="1" applyFont="1" applyBorder="1" applyAlignment="1">
      <alignment horizontal="center"/>
    </xf>
    <xf numFmtId="4" fontId="21" fillId="35" borderId="18" xfId="0" applyNumberFormat="1" applyFont="1" applyFill="1" applyBorder="1" applyAlignment="1">
      <alignment horizontal="right" vertical="center" wrapText="1"/>
    </xf>
    <xf numFmtId="4" fontId="34" fillId="35" borderId="11" xfId="0" applyNumberFormat="1" applyFont="1" applyFill="1" applyBorder="1" applyAlignment="1">
      <alignment horizontal="right"/>
    </xf>
    <xf numFmtId="4" fontId="33" fillId="35" borderId="11" xfId="0" applyNumberFormat="1" applyFont="1" applyFill="1" applyBorder="1" applyAlignment="1">
      <alignment horizontal="right"/>
    </xf>
    <xf numFmtId="0" fontId="31" fillId="43" borderId="56" xfId="0" applyFont="1" applyFill="1" applyBorder="1" applyAlignment="1">
      <alignment horizontal="center"/>
    </xf>
    <xf numFmtId="4" fontId="31" fillId="43" borderId="57" xfId="0" applyNumberFormat="1" applyFont="1" applyFill="1" applyBorder="1" applyAlignment="1">
      <alignment horizontal="right"/>
    </xf>
    <xf numFmtId="0" fontId="30" fillId="44" borderId="39" xfId="0" applyFont="1" applyFill="1" applyBorder="1"/>
    <xf numFmtId="4" fontId="30" fillId="44" borderId="40" xfId="0" applyNumberFormat="1" applyFont="1" applyFill="1" applyBorder="1" applyAlignment="1">
      <alignment horizontal="right"/>
    </xf>
    <xf numFmtId="0" fontId="32" fillId="0" borderId="39" xfId="0" applyFont="1" applyBorder="1"/>
    <xf numFmtId="4" fontId="32" fillId="0" borderId="40" xfId="0" applyNumberFormat="1" applyFont="1" applyBorder="1" applyAlignment="1">
      <alignment horizontal="right"/>
    </xf>
    <xf numFmtId="4" fontId="30" fillId="0" borderId="40" xfId="0" applyNumberFormat="1" applyFont="1" applyBorder="1" applyAlignment="1">
      <alignment horizontal="right"/>
    </xf>
    <xf numFmtId="4" fontId="36" fillId="0" borderId="40" xfId="0" applyNumberFormat="1" applyFont="1" applyBorder="1" applyAlignment="1">
      <alignment horizontal="right"/>
    </xf>
    <xf numFmtId="4" fontId="35" fillId="44" borderId="40" xfId="0" applyNumberFormat="1" applyFont="1" applyFill="1" applyBorder="1" applyAlignment="1">
      <alignment horizontal="right"/>
    </xf>
    <xf numFmtId="4" fontId="35" fillId="0" borderId="40" xfId="0" applyNumberFormat="1" applyFont="1" applyBorder="1" applyAlignment="1">
      <alignment horizontal="right"/>
    </xf>
    <xf numFmtId="0" fontId="34" fillId="45" borderId="39" xfId="0" applyFont="1" applyFill="1" applyBorder="1"/>
    <xf numFmtId="4" fontId="34" fillId="45" borderId="40" xfId="0" applyNumberFormat="1" applyFont="1" applyFill="1" applyBorder="1" applyAlignment="1">
      <alignment horizontal="right"/>
    </xf>
    <xf numFmtId="0" fontId="34" fillId="43" borderId="39" xfId="0" applyFont="1" applyFill="1" applyBorder="1"/>
    <xf numFmtId="4" fontId="34" fillId="43" borderId="40" xfId="0" applyNumberFormat="1" applyFont="1" applyFill="1" applyBorder="1" applyAlignment="1">
      <alignment horizontal="right"/>
    </xf>
    <xf numFmtId="0" fontId="35" fillId="44" borderId="39" xfId="0" applyFont="1" applyFill="1" applyBorder="1"/>
    <xf numFmtId="0" fontId="36" fillId="0" borderId="39" xfId="0" applyFont="1" applyBorder="1"/>
    <xf numFmtId="4" fontId="36" fillId="35" borderId="40" xfId="0" applyNumberFormat="1" applyFont="1" applyFill="1" applyBorder="1" applyAlignment="1">
      <alignment horizontal="right"/>
    </xf>
    <xf numFmtId="0" fontId="35" fillId="0" borderId="39" xfId="0" applyFont="1" applyBorder="1" applyAlignment="1">
      <alignment horizontal="right"/>
    </xf>
    <xf numFmtId="0" fontId="37" fillId="0" borderId="39" xfId="0" applyFont="1" applyBorder="1"/>
    <xf numFmtId="0" fontId="0" fillId="0" borderId="58" xfId="0" applyBorder="1"/>
    <xf numFmtId="0" fontId="61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27" fillId="35" borderId="11" xfId="0" applyFont="1" applyFill="1" applyBorder="1" applyAlignment="1">
      <alignment horizontal="left" vertical="center" wrapText="1"/>
    </xf>
    <xf numFmtId="0" fontId="62" fillId="35" borderId="11" xfId="0" applyFont="1" applyFill="1" applyBorder="1" applyAlignment="1">
      <alignment horizontal="left" vertical="center" indent="1"/>
    </xf>
    <xf numFmtId="0" fontId="62" fillId="35" borderId="11" xfId="0" applyFont="1" applyFill="1" applyBorder="1" applyAlignment="1">
      <alignment horizontal="left" vertical="center" wrapText="1" indent="1"/>
    </xf>
    <xf numFmtId="0" fontId="59" fillId="35" borderId="11" xfId="0" applyFont="1" applyFill="1" applyBorder="1" applyAlignment="1">
      <alignment horizontal="left" vertical="center" wrapText="1"/>
    </xf>
    <xf numFmtId="0" fontId="63" fillId="0" borderId="11" xfId="0" applyFont="1" applyBorder="1"/>
    <xf numFmtId="4" fontId="16" fillId="38" borderId="11" xfId="0" applyNumberFormat="1" applyFont="1" applyFill="1" applyBorder="1" applyAlignment="1">
      <alignment horizontal="center" vertical="center"/>
    </xf>
    <xf numFmtId="4" fontId="16" fillId="41" borderId="11" xfId="0" applyNumberFormat="1" applyFont="1" applyFill="1" applyBorder="1" applyAlignment="1">
      <alignment horizontal="center"/>
    </xf>
    <xf numFmtId="4" fontId="16" fillId="37" borderId="11" xfId="0" applyNumberFormat="1" applyFont="1" applyFill="1" applyBorder="1" applyAlignment="1">
      <alignment horizontal="center"/>
    </xf>
    <xf numFmtId="4" fontId="16" fillId="39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16" fillId="35" borderId="11" xfId="0" applyNumberFormat="1" applyFont="1" applyFill="1" applyBorder="1" applyAlignment="1">
      <alignment horizontal="center"/>
    </xf>
    <xf numFmtId="4" fontId="0" fillId="35" borderId="11" xfId="0" applyNumberForma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64" fillId="0" borderId="18" xfId="0" applyFont="1" applyBorder="1" applyAlignment="1">
      <alignment horizontal="left"/>
    </xf>
    <xf numFmtId="0" fontId="27" fillId="35" borderId="11" xfId="0" applyFont="1" applyFill="1" applyBorder="1" applyAlignment="1">
      <alignment horizontal="left" vertical="top" wrapText="1"/>
    </xf>
    <xf numFmtId="0" fontId="62" fillId="35" borderId="11" xfId="0" applyFont="1" applyFill="1" applyBorder="1" applyAlignment="1">
      <alignment horizontal="left" vertical="center" wrapText="1"/>
    </xf>
    <xf numFmtId="4" fontId="39" fillId="35" borderId="11" xfId="0" applyNumberFormat="1" applyFont="1" applyFill="1" applyBorder="1" applyAlignment="1">
      <alignment horizontal="right"/>
    </xf>
    <xf numFmtId="4" fontId="39" fillId="47" borderId="11" xfId="0" applyNumberFormat="1" applyFont="1" applyFill="1" applyBorder="1" applyAlignment="1">
      <alignment horizontal="right" wrapText="1"/>
    </xf>
    <xf numFmtId="4" fontId="39" fillId="47" borderId="11" xfId="0" applyNumberFormat="1" applyFont="1" applyFill="1" applyBorder="1" applyAlignment="1">
      <alignment horizontal="right"/>
    </xf>
    <xf numFmtId="4" fontId="22" fillId="39" borderId="33" xfId="0" applyNumberFormat="1" applyFont="1" applyFill="1" applyBorder="1" applyAlignment="1">
      <alignment horizontal="right" wrapText="1"/>
    </xf>
    <xf numFmtId="0" fontId="21" fillId="33" borderId="59" xfId="0" applyFont="1" applyFill="1" applyBorder="1" applyAlignment="1">
      <alignment horizontal="left" wrapText="1"/>
    </xf>
    <xf numFmtId="0" fontId="21" fillId="33" borderId="60" xfId="0" applyFont="1" applyFill="1" applyBorder="1" applyAlignment="1">
      <alignment horizontal="left" wrapText="1"/>
    </xf>
    <xf numFmtId="0" fontId="21" fillId="33" borderId="61" xfId="0" applyFont="1" applyFill="1" applyBorder="1" applyAlignment="1">
      <alignment horizontal="left" wrapText="1"/>
    </xf>
    <xf numFmtId="4" fontId="28" fillId="35" borderId="11" xfId="0" applyNumberFormat="1" applyFont="1" applyFill="1" applyBorder="1" applyAlignment="1">
      <alignment horizontal="right"/>
    </xf>
    <xf numFmtId="4" fontId="65" fillId="0" borderId="11" xfId="0" applyNumberFormat="1" applyFont="1" applyBorder="1"/>
    <xf numFmtId="0" fontId="32" fillId="0" borderId="11" xfId="0" applyFont="1" applyBorder="1" applyAlignment="1">
      <alignment horizontal="left"/>
    </xf>
    <xf numFmtId="0" fontId="65" fillId="0" borderId="11" xfId="0" applyFont="1" applyBorder="1"/>
    <xf numFmtId="0" fontId="65" fillId="47" borderId="11" xfId="0" applyFont="1" applyFill="1" applyBorder="1"/>
    <xf numFmtId="4" fontId="66" fillId="0" borderId="11" xfId="0" applyNumberFormat="1" applyFont="1" applyBorder="1"/>
    <xf numFmtId="0" fontId="27" fillId="45" borderId="11" xfId="0" applyFont="1" applyFill="1" applyBorder="1" applyAlignment="1">
      <alignment horizontal="left" vertical="center" wrapText="1"/>
    </xf>
    <xf numFmtId="4" fontId="28" fillId="45" borderId="11" xfId="0" applyNumberFormat="1" applyFont="1" applyFill="1" applyBorder="1" applyAlignment="1">
      <alignment horizontal="right"/>
    </xf>
    <xf numFmtId="4" fontId="39" fillId="45" borderId="11" xfId="0" applyNumberFormat="1" applyFont="1" applyFill="1" applyBorder="1" applyAlignment="1">
      <alignment horizontal="right" wrapText="1"/>
    </xf>
    <xf numFmtId="4" fontId="28" fillId="45" borderId="11" xfId="0" applyNumberFormat="1" applyFont="1" applyFill="1" applyBorder="1" applyAlignment="1">
      <alignment horizontal="right" wrapText="1"/>
    </xf>
    <xf numFmtId="4" fontId="66" fillId="45" borderId="11" xfId="0" applyNumberFormat="1" applyFont="1" applyFill="1" applyBorder="1"/>
    <xf numFmtId="0" fontId="41" fillId="38" borderId="62" xfId="0" applyFont="1" applyFill="1" applyBorder="1" applyAlignment="1">
      <alignment horizontal="center"/>
    </xf>
    <xf numFmtId="0" fontId="40" fillId="38" borderId="63" xfId="0" applyFont="1" applyFill="1" applyBorder="1" applyAlignment="1">
      <alignment horizontal="center" vertical="center" wrapText="1"/>
    </xf>
    <xf numFmtId="0" fontId="41" fillId="38" borderId="63" xfId="0" applyFont="1" applyFill="1" applyBorder="1" applyAlignment="1">
      <alignment horizontal="center" vertical="center" wrapText="1"/>
    </xf>
    <xf numFmtId="0" fontId="41" fillId="38" borderId="62" xfId="0" applyFont="1" applyFill="1" applyBorder="1" applyAlignment="1">
      <alignment horizontal="center" vertical="center" wrapText="1"/>
    </xf>
    <xf numFmtId="0" fontId="16" fillId="35" borderId="12" xfId="0" applyFont="1" applyFill="1" applyBorder="1"/>
    <xf numFmtId="4" fontId="0" fillId="35" borderId="11" xfId="0" applyNumberFormat="1" applyFont="1" applyFill="1" applyBorder="1" applyAlignment="1">
      <alignment horizontal="center"/>
    </xf>
    <xf numFmtId="2" fontId="0" fillId="35" borderId="11" xfId="0" applyNumberFormat="1" applyFont="1" applyFill="1" applyBorder="1" applyAlignment="1">
      <alignment horizontal="right" vertical="center"/>
    </xf>
    <xf numFmtId="0" fontId="0" fillId="35" borderId="12" xfId="0" applyFont="1" applyFill="1" applyBorder="1"/>
    <xf numFmtId="0" fontId="26" fillId="0" borderId="0" xfId="0" applyFont="1"/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65" fillId="0" borderId="0" xfId="0" applyFont="1"/>
    <xf numFmtId="0" fontId="14" fillId="35" borderId="0" xfId="0" applyFont="1" applyFill="1" applyBorder="1"/>
    <xf numFmtId="0" fontId="57" fillId="35" borderId="0" xfId="0" applyFont="1" applyFill="1" applyBorder="1"/>
    <xf numFmtId="4" fontId="58" fillId="35" borderId="0" xfId="0" applyNumberFormat="1" applyFont="1" applyFill="1" applyBorder="1" applyAlignment="1">
      <alignment wrapText="1"/>
    </xf>
    <xf numFmtId="164" fontId="16" fillId="35" borderId="0" xfId="0" applyNumberFormat="1" applyFont="1" applyFill="1" applyBorder="1"/>
    <xf numFmtId="0" fontId="16" fillId="48" borderId="13" xfId="0" applyFont="1" applyFill="1" applyBorder="1"/>
    <xf numFmtId="0" fontId="16" fillId="48" borderId="12" xfId="0" applyFont="1" applyFill="1" applyBorder="1"/>
    <xf numFmtId="4" fontId="16" fillId="48" borderId="11" xfId="0" applyNumberFormat="1" applyFont="1" applyFill="1" applyBorder="1" applyAlignment="1">
      <alignment horizontal="center"/>
    </xf>
    <xf numFmtId="0" fontId="0" fillId="39" borderId="13" xfId="0" applyFill="1" applyBorder="1"/>
    <xf numFmtId="0" fontId="0" fillId="39" borderId="12" xfId="0" applyFill="1" applyBorder="1"/>
    <xf numFmtId="4" fontId="0" fillId="39" borderId="11" xfId="0" applyNumberFormat="1" applyFont="1" applyFill="1" applyBorder="1" applyAlignment="1">
      <alignment horizontal="center"/>
    </xf>
    <xf numFmtId="2" fontId="41" fillId="48" borderId="11" xfId="0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horizontal="left"/>
    </xf>
    <xf numFmtId="0" fontId="30" fillId="0" borderId="14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4" fontId="36" fillId="0" borderId="11" xfId="0" applyNumberFormat="1" applyFont="1" applyFill="1" applyBorder="1" applyAlignment="1">
      <alignment horizontal="right"/>
    </xf>
    <xf numFmtId="0" fontId="36" fillId="0" borderId="14" xfId="0" applyFont="1" applyBorder="1" applyAlignment="1">
      <alignment horizontal="left"/>
    </xf>
    <xf numFmtId="0" fontId="63" fillId="0" borderId="0" xfId="0" applyFont="1" applyBorder="1"/>
    <xf numFmtId="0" fontId="20" fillId="39" borderId="64" xfId="0" applyFont="1" applyFill="1" applyBorder="1" applyAlignment="1">
      <alignment horizontal="center" vertical="center" wrapText="1"/>
    </xf>
    <xf numFmtId="4" fontId="59" fillId="35" borderId="11" xfId="0" applyNumberFormat="1" applyFont="1" applyFill="1" applyBorder="1" applyAlignment="1">
      <alignment vertical="center" wrapText="1"/>
    </xf>
    <xf numFmtId="2" fontId="27" fillId="45" borderId="11" xfId="0" applyNumberFormat="1" applyFont="1" applyFill="1" applyBorder="1" applyAlignment="1">
      <alignment vertical="center" wrapText="1"/>
    </xf>
    <xf numFmtId="2" fontId="27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/>
    </xf>
    <xf numFmtId="2" fontId="27" fillId="35" borderId="11" xfId="0" applyNumberFormat="1" applyFont="1" applyFill="1" applyBorder="1" applyAlignment="1">
      <alignment vertical="top" wrapText="1"/>
    </xf>
    <xf numFmtId="2" fontId="0" fillId="0" borderId="11" xfId="0" applyNumberFormat="1" applyBorder="1"/>
    <xf numFmtId="4" fontId="27" fillId="35" borderId="11" xfId="0" applyNumberFormat="1" applyFont="1" applyFill="1" applyBorder="1" applyAlignment="1">
      <alignment vertical="center" wrapText="1"/>
    </xf>
    <xf numFmtId="4" fontId="59" fillId="35" borderId="11" xfId="0" applyNumberFormat="1" applyFont="1" applyFill="1" applyBorder="1" applyAlignment="1">
      <alignment vertical="center"/>
    </xf>
    <xf numFmtId="4" fontId="27" fillId="35" borderId="11" xfId="0" applyNumberFormat="1" applyFont="1" applyFill="1" applyBorder="1" applyAlignment="1">
      <alignment vertical="top" wrapText="1"/>
    </xf>
    <xf numFmtId="4" fontId="44" fillId="35" borderId="15" xfId="42" applyNumberFormat="1" applyFont="1" applyFill="1" applyBorder="1" applyAlignment="1">
      <alignment horizontal="right" vertical="center"/>
    </xf>
    <xf numFmtId="2" fontId="0" fillId="51" borderId="11" xfId="0" applyNumberFormat="1" applyFont="1" applyFill="1" applyBorder="1" applyAlignment="1">
      <alignment horizontal="right" vertical="center"/>
    </xf>
    <xf numFmtId="2" fontId="41" fillId="51" borderId="11" xfId="0" applyNumberFormat="1" applyFont="1" applyFill="1" applyBorder="1" applyAlignment="1">
      <alignment horizontal="right" vertical="center"/>
    </xf>
    <xf numFmtId="4" fontId="35" fillId="51" borderId="40" xfId="0" applyNumberFormat="1" applyFont="1" applyFill="1" applyBorder="1" applyAlignment="1">
      <alignment horizontal="right"/>
    </xf>
    <xf numFmtId="4" fontId="36" fillId="52" borderId="11" xfId="0" applyNumberFormat="1" applyFont="1" applyFill="1" applyBorder="1" applyAlignment="1">
      <alignment horizontal="right"/>
    </xf>
    <xf numFmtId="4" fontId="35" fillId="52" borderId="11" xfId="0" applyNumberFormat="1" applyFont="1" applyFill="1" applyBorder="1" applyAlignment="1">
      <alignment horizontal="right"/>
    </xf>
    <xf numFmtId="4" fontId="35" fillId="52" borderId="40" xfId="0" applyNumberFormat="1" applyFont="1" applyFill="1" applyBorder="1" applyAlignment="1">
      <alignment horizontal="right"/>
    </xf>
    <xf numFmtId="4" fontId="36" fillId="52" borderId="40" xfId="0" applyNumberFormat="1" applyFont="1" applyFill="1" applyBorder="1" applyAlignment="1">
      <alignment horizontal="right"/>
    </xf>
    <xf numFmtId="4" fontId="33" fillId="52" borderId="11" xfId="0" applyNumberFormat="1" applyFont="1" applyFill="1" applyBorder="1" applyAlignment="1">
      <alignment horizontal="right"/>
    </xf>
    <xf numFmtId="4" fontId="34" fillId="52" borderId="11" xfId="0" applyNumberFormat="1" applyFont="1" applyFill="1" applyBorder="1" applyAlignment="1">
      <alignment horizontal="right"/>
    </xf>
    <xf numFmtId="4" fontId="32" fillId="0" borderId="11" xfId="0" applyNumberFormat="1" applyFont="1" applyFill="1" applyBorder="1" applyAlignment="1">
      <alignment horizontal="right"/>
    </xf>
    <xf numFmtId="4" fontId="35" fillId="0" borderId="40" xfId="0" applyNumberFormat="1" applyFont="1" applyFill="1" applyBorder="1" applyAlignment="1">
      <alignment horizontal="right"/>
    </xf>
    <xf numFmtId="0" fontId="36" fillId="0" borderId="13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4" xfId="0" applyFont="1" applyFill="1" applyBorder="1"/>
    <xf numFmtId="4" fontId="35" fillId="0" borderId="14" xfId="0" applyNumberFormat="1" applyFont="1" applyFill="1" applyBorder="1" applyAlignment="1">
      <alignment horizontal="right"/>
    </xf>
    <xf numFmtId="4" fontId="32" fillId="0" borderId="14" xfId="0" applyNumberFormat="1" applyFont="1" applyFill="1" applyBorder="1" applyAlignment="1">
      <alignment horizontal="right"/>
    </xf>
    <xf numFmtId="4" fontId="35" fillId="0" borderId="65" xfId="0" applyNumberFormat="1" applyFont="1" applyFill="1" applyBorder="1" applyAlignment="1">
      <alignment horizontal="right"/>
    </xf>
    <xf numFmtId="0" fontId="30" fillId="0" borderId="13" xfId="0" applyFont="1" applyBorder="1" applyAlignment="1">
      <alignment horizontal="left"/>
    </xf>
    <xf numFmtId="0" fontId="30" fillId="44" borderId="13" xfId="0" applyFont="1" applyFill="1" applyBorder="1" applyAlignment="1">
      <alignment horizontal="left"/>
    </xf>
    <xf numFmtId="0" fontId="30" fillId="44" borderId="14" xfId="0" applyFont="1" applyFill="1" applyBorder="1" applyAlignment="1">
      <alignment horizontal="left"/>
    </xf>
    <xf numFmtId="0" fontId="30" fillId="44" borderId="12" xfId="0" applyFont="1" applyFill="1" applyBorder="1" applyAlignment="1">
      <alignment horizontal="left"/>
    </xf>
    <xf numFmtId="0" fontId="36" fillId="0" borderId="11" xfId="0" applyFont="1" applyFill="1" applyBorder="1" applyAlignment="1">
      <alignment horizontal="left"/>
    </xf>
    <xf numFmtId="0" fontId="36" fillId="0" borderId="11" xfId="0" applyFont="1" applyFill="1" applyBorder="1"/>
    <xf numFmtId="0" fontId="32" fillId="0" borderId="66" xfId="0" applyFont="1" applyFill="1" applyBorder="1"/>
    <xf numFmtId="0" fontId="32" fillId="0" borderId="14" xfId="0" applyFont="1" applyFill="1" applyBorder="1"/>
    <xf numFmtId="4" fontId="32" fillId="0" borderId="65" xfId="0" applyNumberFormat="1" applyFont="1" applyFill="1" applyBorder="1" applyAlignment="1">
      <alignment horizontal="right"/>
    </xf>
    <xf numFmtId="0" fontId="32" fillId="0" borderId="14" xfId="0" applyFont="1" applyFill="1" applyBorder="1" applyAlignment="1">
      <alignment horizontal="left"/>
    </xf>
    <xf numFmtId="0" fontId="30" fillId="0" borderId="14" xfId="0" applyFont="1" applyFill="1" applyBorder="1" applyAlignment="1">
      <alignment horizontal="left"/>
    </xf>
    <xf numFmtId="4" fontId="36" fillId="0" borderId="14" xfId="0" applyNumberFormat="1" applyFont="1" applyFill="1" applyBorder="1" applyAlignment="1">
      <alignment horizontal="right"/>
    </xf>
    <xf numFmtId="4" fontId="36" fillId="0" borderId="65" xfId="0" applyNumberFormat="1" applyFont="1" applyFill="1" applyBorder="1" applyAlignment="1">
      <alignment horizontal="right"/>
    </xf>
    <xf numFmtId="0" fontId="28" fillId="0" borderId="66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4" fontId="28" fillId="0" borderId="14" xfId="0" applyNumberFormat="1" applyFont="1" applyFill="1" applyBorder="1" applyAlignment="1">
      <alignment horizontal="right"/>
    </xf>
    <xf numFmtId="4" fontId="28" fillId="0" borderId="65" xfId="0" applyNumberFormat="1" applyFont="1" applyFill="1" applyBorder="1" applyAlignment="1">
      <alignment horizontal="right"/>
    </xf>
    <xf numFmtId="0" fontId="33" fillId="0" borderId="14" xfId="0" applyFont="1" applyFill="1" applyBorder="1"/>
    <xf numFmtId="0" fontId="34" fillId="0" borderId="66" xfId="0" applyFont="1" applyFill="1" applyBorder="1" applyAlignment="1">
      <alignment horizontal="right"/>
    </xf>
    <xf numFmtId="4" fontId="33" fillId="0" borderId="14" xfId="0" applyNumberFormat="1" applyFont="1" applyFill="1" applyBorder="1" applyAlignment="1">
      <alignment horizontal="right"/>
    </xf>
    <xf numFmtId="4" fontId="33" fillId="0" borderId="65" xfId="0" applyNumberFormat="1" applyFont="1" applyFill="1" applyBorder="1" applyAlignment="1">
      <alignment horizontal="right"/>
    </xf>
    <xf numFmtId="0" fontId="36" fillId="0" borderId="66" xfId="0" applyFont="1" applyFill="1" applyBorder="1"/>
    <xf numFmtId="4" fontId="30" fillId="0" borderId="14" xfId="0" applyNumberFormat="1" applyFont="1" applyFill="1" applyBorder="1" applyAlignment="1">
      <alignment horizontal="right"/>
    </xf>
    <xf numFmtId="0" fontId="36" fillId="0" borderId="39" xfId="0" applyFont="1" applyFill="1" applyBorder="1"/>
    <xf numFmtId="0" fontId="36" fillId="0" borderId="13" xfId="0" applyFont="1" applyFill="1" applyBorder="1"/>
    <xf numFmtId="0" fontId="35" fillId="0" borderId="66" xfId="0" applyFont="1" applyFill="1" applyBorder="1" applyAlignment="1">
      <alignment horizontal="right"/>
    </xf>
    <xf numFmtId="0" fontId="36" fillId="0" borderId="14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center"/>
    </xf>
    <xf numFmtId="49" fontId="36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36" fillId="0" borderId="14" xfId="0" applyFont="1" applyFill="1" applyBorder="1" applyAlignment="1">
      <alignment horizontal="center"/>
    </xf>
    <xf numFmtId="0" fontId="34" fillId="0" borderId="66" xfId="0" applyFont="1" applyBorder="1" applyAlignment="1">
      <alignment horizontal="right"/>
    </xf>
    <xf numFmtId="0" fontId="33" fillId="0" borderId="14" xfId="0" applyFont="1" applyBorder="1"/>
    <xf numFmtId="4" fontId="32" fillId="0" borderId="14" xfId="0" applyNumberFormat="1" applyFont="1" applyBorder="1" applyAlignment="1">
      <alignment horizontal="right"/>
    </xf>
    <xf numFmtId="4" fontId="35" fillId="35" borderId="65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wrapText="1"/>
    </xf>
    <xf numFmtId="0" fontId="36" fillId="0" borderId="67" xfId="0" applyFont="1" applyFill="1" applyBorder="1"/>
    <xf numFmtId="0" fontId="36" fillId="0" borderId="67" xfId="0" applyFont="1" applyFill="1" applyBorder="1" applyAlignment="1">
      <alignment horizontal="left"/>
    </xf>
    <xf numFmtId="0" fontId="34" fillId="35" borderId="0" xfId="0" applyFont="1" applyFill="1" applyBorder="1" applyAlignment="1">
      <alignment horizontal="right"/>
    </xf>
    <xf numFmtId="0" fontId="33" fillId="35" borderId="0" xfId="0" applyFont="1" applyFill="1" applyBorder="1"/>
    <xf numFmtId="0" fontId="35" fillId="35" borderId="0" xfId="0" applyFont="1" applyFill="1" applyBorder="1"/>
    <xf numFmtId="0" fontId="36" fillId="35" borderId="0" xfId="0" applyFont="1" applyFill="1" applyBorder="1"/>
    <xf numFmtId="0" fontId="36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0" fillId="0" borderId="0" xfId="0" applyBorder="1"/>
    <xf numFmtId="2" fontId="0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ont="1" applyFill="1" applyBorder="1" applyAlignment="1">
      <alignment horizontal="center"/>
    </xf>
    <xf numFmtId="4" fontId="16" fillId="50" borderId="11" xfId="0" applyNumberFormat="1" applyFont="1" applyFill="1" applyBorder="1" applyAlignment="1">
      <alignment horizontal="center"/>
    </xf>
    <xf numFmtId="4" fontId="0" fillId="50" borderId="16" xfId="0" applyNumberFormat="1" applyFill="1" applyBorder="1" applyAlignment="1">
      <alignment horizontal="center"/>
    </xf>
    <xf numFmtId="4" fontId="0" fillId="50" borderId="11" xfId="0" applyNumberFormat="1" applyFill="1" applyBorder="1" applyAlignment="1">
      <alignment horizontal="center"/>
    </xf>
    <xf numFmtId="2" fontId="41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ill="1" applyBorder="1"/>
    <xf numFmtId="2" fontId="0" fillId="50" borderId="17" xfId="0" applyNumberFormat="1" applyFill="1" applyBorder="1"/>
    <xf numFmtId="2" fontId="41" fillId="0" borderId="11" xfId="0" applyNumberFormat="1" applyFont="1" applyFill="1" applyBorder="1" applyAlignment="1">
      <alignment horizontal="right" vertical="center"/>
    </xf>
    <xf numFmtId="4" fontId="67" fillId="35" borderId="11" xfId="0" applyNumberFormat="1" applyFont="1" applyFill="1" applyBorder="1" applyAlignment="1">
      <alignment horizontal="center"/>
    </xf>
    <xf numFmtId="4" fontId="47" fillId="50" borderId="15" xfId="43" applyNumberFormat="1" applyFont="1" applyFill="1" applyBorder="1" applyAlignment="1">
      <alignment horizontal="center" vertical="center"/>
    </xf>
    <xf numFmtId="49" fontId="48" fillId="35" borderId="68" xfId="42" applyNumberFormat="1" applyFont="1" applyFill="1" applyBorder="1" applyAlignment="1">
      <alignment horizontal="left" vertical="center" wrapText="1"/>
    </xf>
    <xf numFmtId="3" fontId="48" fillId="35" borderId="68" xfId="42" applyNumberFormat="1" applyFont="1" applyFill="1" applyBorder="1" applyAlignment="1">
      <alignment horizontal="left" vertical="center" wrapText="1"/>
    </xf>
    <xf numFmtId="3" fontId="44" fillId="35" borderId="68" xfId="42" applyNumberFormat="1" applyFont="1" applyFill="1" applyBorder="1" applyAlignment="1">
      <alignment horizontal="right" vertical="center"/>
    </xf>
    <xf numFmtId="0" fontId="20" fillId="39" borderId="69" xfId="0" applyFont="1" applyFill="1" applyBorder="1" applyAlignment="1">
      <alignment horizontal="center" vertical="center" wrapText="1"/>
    </xf>
    <xf numFmtId="0" fontId="20" fillId="39" borderId="70" xfId="0" applyFont="1" applyFill="1" applyBorder="1" applyAlignment="1">
      <alignment horizontal="center" vertical="center" wrapText="1"/>
    </xf>
    <xf numFmtId="0" fontId="20" fillId="39" borderId="71" xfId="0" applyFont="1" applyFill="1" applyBorder="1" applyAlignment="1">
      <alignment horizontal="center" vertical="center" wrapText="1"/>
    </xf>
    <xf numFmtId="0" fontId="20" fillId="39" borderId="72" xfId="0" applyFont="1" applyFill="1" applyBorder="1" applyAlignment="1">
      <alignment horizontal="center" vertical="center" wrapText="1"/>
    </xf>
    <xf numFmtId="0" fontId="20" fillId="39" borderId="73" xfId="0" applyFont="1" applyFill="1" applyBorder="1" applyAlignment="1">
      <alignment horizontal="center" vertical="center" wrapText="1"/>
    </xf>
    <xf numFmtId="0" fontId="20" fillId="39" borderId="74" xfId="0" applyFont="1" applyFill="1" applyBorder="1" applyAlignment="1">
      <alignment horizontal="center" vertical="center" wrapText="1"/>
    </xf>
    <xf numFmtId="0" fontId="20" fillId="39" borderId="75" xfId="0" applyFont="1" applyFill="1" applyBorder="1" applyAlignment="1">
      <alignment horizontal="center" vertical="center" wrapText="1"/>
    </xf>
    <xf numFmtId="0" fontId="20" fillId="39" borderId="76" xfId="0" applyFont="1" applyFill="1" applyBorder="1" applyAlignment="1">
      <alignment horizontal="center" vertical="center" wrapText="1"/>
    </xf>
    <xf numFmtId="0" fontId="46" fillId="35" borderId="77" xfId="42" applyFont="1" applyFill="1" applyBorder="1" applyAlignment="1">
      <alignment horizontal="center" vertical="center" wrapText="1"/>
    </xf>
    <xf numFmtId="4" fontId="44" fillId="35" borderId="78" xfId="42" applyNumberFormat="1" applyFont="1" applyFill="1" applyBorder="1" applyAlignment="1">
      <alignment horizontal="right" vertical="center"/>
    </xf>
    <xf numFmtId="49" fontId="45" fillId="0" borderId="77" xfId="43" applyNumberFormat="1" applyFont="1" applyBorder="1" applyAlignment="1">
      <alignment horizontal="left" vertical="center" wrapText="1"/>
    </xf>
    <xf numFmtId="49" fontId="45" fillId="0" borderId="79" xfId="43" applyNumberFormat="1" applyFont="1" applyBorder="1" applyAlignment="1">
      <alignment horizontal="left" vertical="center" wrapText="1"/>
    </xf>
    <xf numFmtId="4" fontId="47" fillId="0" borderId="80" xfId="43" applyNumberFormat="1" applyFont="1" applyBorder="1" applyAlignment="1">
      <alignment horizontal="center" vertical="center"/>
    </xf>
    <xf numFmtId="4" fontId="47" fillId="50" borderId="80" xfId="43" applyNumberFormat="1" applyFont="1" applyFill="1" applyBorder="1" applyAlignment="1">
      <alignment horizontal="center" vertical="center"/>
    </xf>
    <xf numFmtId="4" fontId="44" fillId="35" borderId="80" xfId="42" applyNumberFormat="1" applyFont="1" applyFill="1" applyBorder="1" applyAlignment="1">
      <alignment horizontal="right" vertical="center"/>
    </xf>
    <xf numFmtId="4" fontId="44" fillId="35" borderId="81" xfId="42" applyNumberFormat="1" applyFont="1" applyFill="1" applyBorder="1" applyAlignment="1">
      <alignment horizontal="right" vertical="center"/>
    </xf>
    <xf numFmtId="2" fontId="0" fillId="45" borderId="11" xfId="0" applyNumberFormat="1" applyFill="1" applyBorder="1"/>
    <xf numFmtId="2" fontId="16" fillId="45" borderId="11" xfId="0" applyNumberFormat="1" applyFont="1" applyFill="1" applyBorder="1"/>
    <xf numFmtId="0" fontId="23" fillId="3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36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wrapText="1"/>
    </xf>
    <xf numFmtId="0" fontId="36" fillId="0" borderId="11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29" fillId="0" borderId="34" xfId="0" applyFont="1" applyBorder="1" applyAlignment="1">
      <alignment horizontal="left"/>
    </xf>
    <xf numFmtId="0" fontId="31" fillId="48" borderId="53" xfId="0" applyFont="1" applyFill="1" applyBorder="1" applyAlignment="1">
      <alignment horizontal="center"/>
    </xf>
    <xf numFmtId="0" fontId="31" fillId="48" borderId="54" xfId="0" applyFont="1" applyFill="1" applyBorder="1" applyAlignment="1">
      <alignment horizontal="center"/>
    </xf>
    <xf numFmtId="0" fontId="31" fillId="48" borderId="32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left"/>
    </xf>
    <xf numFmtId="0" fontId="30" fillId="44" borderId="11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30" fillId="48" borderId="52" xfId="0" applyFont="1" applyFill="1" applyBorder="1" applyAlignment="1">
      <alignment horizontal="center" vertical="center" wrapText="1"/>
    </xf>
    <xf numFmtId="0" fontId="30" fillId="48" borderId="50" xfId="0" applyFont="1" applyFill="1" applyBorder="1" applyAlignment="1">
      <alignment horizontal="center" vertical="center" wrapText="1"/>
    </xf>
    <xf numFmtId="0" fontId="30" fillId="48" borderId="51" xfId="0" applyFont="1" applyFill="1" applyBorder="1" applyAlignment="1">
      <alignment horizontal="center" vertical="center" wrapText="1"/>
    </xf>
    <xf numFmtId="0" fontId="34" fillId="43" borderId="11" xfId="0" applyFont="1" applyFill="1" applyBorder="1" applyAlignment="1">
      <alignment horizontal="left"/>
    </xf>
    <xf numFmtId="4" fontId="36" fillId="0" borderId="11" xfId="0" applyNumberFormat="1" applyFont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2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0" fillId="48" borderId="49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left"/>
    </xf>
    <xf numFmtId="0" fontId="31" fillId="43" borderId="17" xfId="0" applyFont="1" applyFill="1" applyBorder="1" applyAlignment="1">
      <alignment horizontal="left"/>
    </xf>
    <xf numFmtId="0" fontId="34" fillId="45" borderId="13" xfId="0" applyFont="1" applyFill="1" applyBorder="1" applyAlignment="1">
      <alignment horizontal="left"/>
    </xf>
    <xf numFmtId="0" fontId="34" fillId="45" borderId="14" xfId="0" applyFont="1" applyFill="1" applyBorder="1" applyAlignment="1">
      <alignment horizontal="left"/>
    </xf>
    <xf numFmtId="0" fontId="35" fillId="44" borderId="11" xfId="0" applyFont="1" applyFill="1" applyBorder="1"/>
    <xf numFmtId="0" fontId="27" fillId="35" borderId="13" xfId="0" applyFont="1" applyFill="1" applyBorder="1" applyAlignment="1">
      <alignment horizontal="left"/>
    </xf>
    <xf numFmtId="0" fontId="27" fillId="35" borderId="14" xfId="0" applyFont="1" applyFill="1" applyBorder="1" applyAlignment="1">
      <alignment horizontal="left"/>
    </xf>
    <xf numFmtId="0" fontId="27" fillId="35" borderId="12" xfId="0" applyFont="1" applyFill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43" borderId="11" xfId="0" applyFont="1" applyFill="1" applyBorder="1"/>
    <xf numFmtId="0" fontId="35" fillId="0" borderId="14" xfId="0" applyFont="1" applyFill="1" applyBorder="1" applyAlignment="1">
      <alignment horizontal="left"/>
    </xf>
    <xf numFmtId="0" fontId="60" fillId="49" borderId="0" xfId="0" applyFont="1" applyFill="1" applyAlignment="1">
      <alignment horizontal="center" vertical="center" wrapText="1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0" fontId="43" fillId="35" borderId="0" xfId="42" applyFont="1" applyFill="1" applyAlignment="1">
      <alignment wrapText="1"/>
    </xf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0" fontId="50" fillId="35" borderId="0" xfId="44" applyFont="1" applyFill="1" applyAlignment="1">
      <alignment wrapText="1"/>
    </xf>
    <xf numFmtId="0" fontId="51" fillId="35" borderId="15" xfId="44" applyFont="1" applyFill="1" applyBorder="1" applyAlignment="1">
      <alignment horizontal="center" vertical="center" wrapText="1"/>
    </xf>
    <xf numFmtId="0" fontId="49" fillId="35" borderId="0" xfId="5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41" fillId="36" borderId="11" xfId="0" applyFont="1" applyFill="1" applyBorder="1" applyAlignment="1">
      <alignment horizontal="left" vertical="center"/>
    </xf>
    <xf numFmtId="0" fontId="40" fillId="40" borderId="0" xfId="0" applyFont="1" applyFill="1" applyBorder="1" applyAlignment="1">
      <alignment horizontal="center" vertical="center"/>
    </xf>
    <xf numFmtId="0" fontId="41" fillId="39" borderId="11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left"/>
    </xf>
    <xf numFmtId="0" fontId="41" fillId="37" borderId="12" xfId="0" applyFont="1" applyFill="1" applyBorder="1" applyAlignment="1">
      <alignment horizontal="left"/>
    </xf>
    <xf numFmtId="0" fontId="16" fillId="39" borderId="11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left" vertical="center"/>
    </xf>
    <xf numFmtId="0" fontId="41" fillId="37" borderId="12" xfId="0" applyFont="1" applyFill="1" applyBorder="1" applyAlignment="1">
      <alignment horizontal="left" vertical="center"/>
    </xf>
    <xf numFmtId="0" fontId="41" fillId="48" borderId="11" xfId="0" applyFont="1" applyFill="1" applyBorder="1" applyAlignment="1">
      <alignment horizontal="left" vertical="center"/>
    </xf>
    <xf numFmtId="0" fontId="41" fillId="37" borderId="11" xfId="0" applyFont="1" applyFill="1" applyBorder="1" applyAlignment="1">
      <alignment horizontal="left" vertical="center"/>
    </xf>
    <xf numFmtId="0" fontId="41" fillId="39" borderId="13" xfId="0" applyFont="1" applyFill="1" applyBorder="1" applyAlignment="1">
      <alignment horizontal="left" vertical="center"/>
    </xf>
    <xf numFmtId="0" fontId="41" fillId="39" borderId="12" xfId="0" applyFont="1" applyFill="1" applyBorder="1" applyAlignment="1">
      <alignment horizontal="left" vertical="center"/>
    </xf>
    <xf numFmtId="0" fontId="65" fillId="0" borderId="0" xfId="0" applyFont="1" applyAlignment="1">
      <alignment horizontal="center"/>
    </xf>
    <xf numFmtId="0" fontId="41" fillId="40" borderId="11" xfId="0" applyFont="1" applyFill="1" applyBorder="1" applyAlignment="1">
      <alignment horizontal="center" vertical="center"/>
    </xf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41" fillId="41" borderId="13" xfId="0" applyFont="1" applyFill="1" applyBorder="1" applyAlignment="1">
      <alignment horizontal="left" vertical="center"/>
    </xf>
    <xf numFmtId="0" fontId="41" fillId="41" borderId="14" xfId="0" applyFont="1" applyFill="1" applyBorder="1" applyAlignment="1">
      <alignment horizontal="left" vertical="center"/>
    </xf>
    <xf numFmtId="0" fontId="40" fillId="38" borderId="13" xfId="0" applyFont="1" applyFill="1" applyBorder="1" applyAlignment="1">
      <alignment horizontal="center" vertical="center" wrapText="1"/>
    </xf>
    <xf numFmtId="0" fontId="40" fillId="38" borderId="12" xfId="0" applyFont="1" applyFill="1" applyBorder="1" applyAlignment="1">
      <alignment horizontal="center" vertical="center" wrapText="1"/>
    </xf>
    <xf numFmtId="0" fontId="16" fillId="41" borderId="13" xfId="0" applyFont="1" applyFill="1" applyBorder="1" applyAlignment="1">
      <alignment horizontal="left"/>
    </xf>
    <xf numFmtId="0" fontId="16" fillId="41" borderId="12" xfId="0" applyFont="1" applyFill="1" applyBorder="1" applyAlignment="1">
      <alignment horizontal="left"/>
    </xf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 xr:uid="{00000000-0005-0000-0000-000023000000}"/>
    <cellStyle name="Normalno 2 2" xfId="50" xr:uid="{00000000-0005-0000-0000-000024000000}"/>
    <cellStyle name="Normalno 2 3" xfId="47" xr:uid="{00000000-0005-0000-0000-000025000000}"/>
    <cellStyle name="Normalno 3" xfId="49" xr:uid="{00000000-0005-0000-0000-000026000000}"/>
    <cellStyle name="Normalno 3 2" xfId="48" xr:uid="{00000000-0005-0000-0000-000027000000}"/>
    <cellStyle name="Normalno 3 3" xfId="44" xr:uid="{00000000-0005-0000-0000-000028000000}"/>
    <cellStyle name="Normalno 4" xfId="43" xr:uid="{00000000-0005-0000-0000-000029000000}"/>
    <cellStyle name="Normalno 5" xfId="46" xr:uid="{00000000-0005-0000-0000-00002A000000}"/>
    <cellStyle name="Obično_List9" xfId="45" xr:uid="{00000000-0005-0000-0000-00002C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C914DC"/>
      <color rgb="FFF719BD"/>
      <color rgb="FF80B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45" zoomScaleNormal="145" workbookViewId="0">
      <selection activeCell="A3" sqref="A3"/>
    </sheetView>
  </sheetViews>
  <sheetFormatPr defaultColWidth="9.140625" defaultRowHeight="10.5" x14ac:dyDescent="0.15"/>
  <cols>
    <col min="1" max="1" width="34.85546875" style="1" customWidth="1"/>
    <col min="2" max="2" width="10" style="1" customWidth="1"/>
    <col min="3" max="3" width="12.7109375" style="1" customWidth="1"/>
    <col min="4" max="4" width="9.7109375" style="1" customWidth="1"/>
    <col min="5" max="5" width="10.42578125" style="1" customWidth="1"/>
    <col min="6" max="6" width="10.85546875" style="1" customWidth="1"/>
    <col min="7" max="7" width="11.42578125" style="1" customWidth="1"/>
    <col min="8" max="16384" width="9.140625" style="1"/>
  </cols>
  <sheetData>
    <row r="1" spans="1:7" ht="24" customHeight="1" x14ac:dyDescent="0.15">
      <c r="A1" s="391" t="s">
        <v>233</v>
      </c>
      <c r="B1" s="392"/>
      <c r="C1" s="392"/>
      <c r="D1" s="392"/>
      <c r="E1" s="392"/>
      <c r="F1" s="392"/>
      <c r="G1" s="392"/>
    </row>
    <row r="2" spans="1:7" ht="23.25" customHeight="1" x14ac:dyDescent="0.15">
      <c r="A2" s="392"/>
      <c r="B2" s="392"/>
      <c r="C2" s="392"/>
      <c r="D2" s="392"/>
      <c r="E2" s="392"/>
      <c r="F2" s="392"/>
      <c r="G2" s="392"/>
    </row>
    <row r="4" spans="1:7" ht="29.25" customHeight="1" x14ac:dyDescent="0.25">
      <c r="A4" s="393" t="s">
        <v>213</v>
      </c>
      <c r="B4" s="394"/>
      <c r="C4" s="394"/>
      <c r="D4" s="394"/>
      <c r="E4" s="394"/>
      <c r="F4" s="394"/>
      <c r="G4" s="394"/>
    </row>
    <row r="6" spans="1:7" x14ac:dyDescent="0.15">
      <c r="A6" s="3" t="s">
        <v>6</v>
      </c>
    </row>
    <row r="9" spans="1:7" ht="16.5" customHeight="1" x14ac:dyDescent="0.15">
      <c r="A9" s="388" t="s">
        <v>214</v>
      </c>
      <c r="B9" s="388"/>
      <c r="C9" s="388"/>
      <c r="D9" s="388"/>
      <c r="E9" s="388"/>
      <c r="F9" s="388"/>
      <c r="G9" s="388"/>
    </row>
    <row r="10" spans="1:7" x14ac:dyDescent="0.15">
      <c r="A10" s="3" t="s">
        <v>172</v>
      </c>
    </row>
    <row r="11" spans="1:7" s="2" customFormat="1" ht="11.25" thickBot="1" x14ac:dyDescent="0.2">
      <c r="A11" s="1"/>
      <c r="B11" s="1"/>
      <c r="C11" s="1"/>
      <c r="D11" s="1"/>
      <c r="E11" s="1"/>
      <c r="F11" s="1"/>
      <c r="G11" s="1"/>
    </row>
    <row r="12" spans="1:7" ht="32.25" thickBot="1" x14ac:dyDescent="0.2">
      <c r="A12" s="126" t="s">
        <v>183</v>
      </c>
      <c r="B12" s="126" t="s">
        <v>215</v>
      </c>
      <c r="C12" s="127" t="s">
        <v>216</v>
      </c>
      <c r="D12" s="128" t="s">
        <v>217</v>
      </c>
      <c r="E12" s="129" t="s">
        <v>218</v>
      </c>
      <c r="F12" s="126" t="s">
        <v>177</v>
      </c>
      <c r="G12" s="126" t="s">
        <v>177</v>
      </c>
    </row>
    <row r="13" spans="1:7" ht="21.75" thickBot="1" x14ac:dyDescent="0.2">
      <c r="A13" s="124">
        <v>1</v>
      </c>
      <c r="B13" s="124">
        <v>2</v>
      </c>
      <c r="C13" s="124">
        <v>3</v>
      </c>
      <c r="D13" s="124">
        <v>4</v>
      </c>
      <c r="E13" s="124">
        <v>5</v>
      </c>
      <c r="F13" s="124" t="s">
        <v>175</v>
      </c>
      <c r="G13" s="136" t="s">
        <v>176</v>
      </c>
    </row>
    <row r="14" spans="1:7" ht="14.25" customHeight="1" thickBot="1" x14ac:dyDescent="0.25">
      <c r="A14" s="239" t="s">
        <v>0</v>
      </c>
      <c r="B14" s="140">
        <v>362436.03</v>
      </c>
      <c r="C14" s="140">
        <v>437294.53</v>
      </c>
      <c r="D14" s="141"/>
      <c r="E14" s="140">
        <v>440448</v>
      </c>
      <c r="F14" s="146">
        <f>E14/B14*100</f>
        <v>121.52434182661142</v>
      </c>
      <c r="G14" s="147">
        <f>E14/C14*100</f>
        <v>100.72113181932552</v>
      </c>
    </row>
    <row r="15" spans="1:7" ht="16.5" customHeight="1" thickBot="1" x14ac:dyDescent="0.25">
      <c r="A15" s="153" t="s">
        <v>4</v>
      </c>
      <c r="B15" s="137">
        <f>SUM(B14:B14)</f>
        <v>362436.03</v>
      </c>
      <c r="C15" s="137">
        <f>SUM(C14:C14)</f>
        <v>437294.53</v>
      </c>
      <c r="D15" s="137"/>
      <c r="E15" s="137">
        <f>SUM(E14:E14)</f>
        <v>440448</v>
      </c>
      <c r="F15" s="152">
        <f>E15/B15*100</f>
        <v>121.52434182661142</v>
      </c>
      <c r="G15" s="154">
        <f>E15/C15*100</f>
        <v>100.72113181932552</v>
      </c>
    </row>
    <row r="16" spans="1:7" ht="13.5" customHeight="1" x14ac:dyDescent="0.2">
      <c r="A16" s="240" t="s">
        <v>1</v>
      </c>
      <c r="B16" s="37">
        <v>356220.94</v>
      </c>
      <c r="C16" s="37">
        <v>436832.87</v>
      </c>
      <c r="D16" s="123"/>
      <c r="E16" s="37">
        <v>439251.81</v>
      </c>
      <c r="F16" s="148">
        <f>E16/B16*100</f>
        <v>123.30881222198784</v>
      </c>
      <c r="G16" s="149">
        <f>E16/C16*100</f>
        <v>100.55374495971424</v>
      </c>
    </row>
    <row r="17" spans="1:7" ht="15.75" customHeight="1" thickBot="1" x14ac:dyDescent="0.25">
      <c r="A17" s="241" t="s">
        <v>2</v>
      </c>
      <c r="B17" s="142">
        <v>7106.46</v>
      </c>
      <c r="C17" s="142">
        <v>546.91</v>
      </c>
      <c r="D17" s="143"/>
      <c r="E17" s="142">
        <v>609.32000000000005</v>
      </c>
      <c r="F17" s="150">
        <f>E17/B17*100</f>
        <v>8.574170543421058</v>
      </c>
      <c r="G17" s="151">
        <f>E17/C17*100</f>
        <v>111.41138395714106</v>
      </c>
    </row>
    <row r="18" spans="1:7" ht="15.75" customHeight="1" thickBot="1" x14ac:dyDescent="0.25">
      <c r="A18" s="153" t="s">
        <v>5</v>
      </c>
      <c r="B18" s="137">
        <f>SUM(B16:B17)</f>
        <v>363327.4</v>
      </c>
      <c r="C18" s="137">
        <f>SUM(C16:C17)</f>
        <v>437379.77999999997</v>
      </c>
      <c r="D18" s="137"/>
      <c r="E18" s="137">
        <f>SUM(E16:E17)</f>
        <v>439861.13</v>
      </c>
      <c r="F18" s="152">
        <f>E18/B18*100</f>
        <v>121.06467334971158</v>
      </c>
      <c r="G18" s="238">
        <f>E18/C18*100</f>
        <v>100.56732160777986</v>
      </c>
    </row>
    <row r="19" spans="1:7" ht="15" customHeight="1" thickBot="1" x14ac:dyDescent="0.25">
      <c r="A19" s="166" t="s">
        <v>3</v>
      </c>
      <c r="B19" s="156">
        <f>B15-B18</f>
        <v>-891.36999999999534</v>
      </c>
      <c r="C19" s="156">
        <f>C15-C18</f>
        <v>-85.249999999941792</v>
      </c>
      <c r="D19" s="157"/>
      <c r="E19" s="156">
        <f>E15-E18</f>
        <v>586.86999999999534</v>
      </c>
      <c r="F19" s="130"/>
      <c r="G19" s="158"/>
    </row>
    <row r="20" spans="1:7" x14ac:dyDescent="0.15">
      <c r="A20" s="2"/>
    </row>
    <row r="21" spans="1:7" x14ac:dyDescent="0.15">
      <c r="A21" s="2"/>
    </row>
    <row r="22" spans="1:7" ht="12.75" customHeight="1" x14ac:dyDescent="0.15">
      <c r="A22" s="125" t="s">
        <v>173</v>
      </c>
    </row>
    <row r="23" spans="1:7" ht="11.25" thickBot="1" x14ac:dyDescent="0.2">
      <c r="A23" s="2"/>
    </row>
    <row r="24" spans="1:7" ht="32.25" thickBot="1" x14ac:dyDescent="0.2">
      <c r="A24" s="131" t="s">
        <v>183</v>
      </c>
      <c r="B24" s="132" t="s">
        <v>215</v>
      </c>
      <c r="C24" s="133" t="s">
        <v>216</v>
      </c>
      <c r="D24" s="128" t="s">
        <v>217</v>
      </c>
      <c r="E24" s="134" t="s">
        <v>218</v>
      </c>
      <c r="F24" s="132" t="s">
        <v>177</v>
      </c>
      <c r="G24" s="135" t="s">
        <v>177</v>
      </c>
    </row>
    <row r="25" spans="1:7" ht="14.25" customHeight="1" thickBot="1" x14ac:dyDescent="0.2">
      <c r="A25" s="128">
        <v>1</v>
      </c>
      <c r="B25" s="128">
        <v>2</v>
      </c>
      <c r="C25" s="128">
        <v>3</v>
      </c>
      <c r="D25" s="128">
        <v>4</v>
      </c>
      <c r="E25" s="128">
        <v>5</v>
      </c>
      <c r="F25" s="128" t="s">
        <v>175</v>
      </c>
      <c r="G25" s="128" t="s">
        <v>176</v>
      </c>
    </row>
    <row r="26" spans="1:7" ht="14.25" customHeight="1" x14ac:dyDescent="0.15">
      <c r="A26" s="138" t="s">
        <v>179</v>
      </c>
      <c r="B26" s="177">
        <v>0</v>
      </c>
      <c r="C26" s="177">
        <v>0</v>
      </c>
      <c r="D26" s="178"/>
      <c r="E26" s="177">
        <v>0</v>
      </c>
      <c r="F26" s="187"/>
      <c r="G26" s="188"/>
    </row>
    <row r="27" spans="1:7" ht="14.25" customHeight="1" x14ac:dyDescent="0.15">
      <c r="A27" s="139" t="s">
        <v>180</v>
      </c>
      <c r="B27" s="179">
        <v>0</v>
      </c>
      <c r="C27" s="179">
        <v>0</v>
      </c>
      <c r="D27" s="180"/>
      <c r="E27" s="179">
        <v>0</v>
      </c>
      <c r="F27" s="189"/>
      <c r="G27" s="190"/>
    </row>
    <row r="28" spans="1:7" ht="16.5" customHeight="1" thickBot="1" x14ac:dyDescent="0.25">
      <c r="A28" s="155" t="s">
        <v>178</v>
      </c>
      <c r="B28" s="181">
        <f>B26-B27</f>
        <v>0</v>
      </c>
      <c r="C28" s="181">
        <f t="shared" ref="C28" si="0">C26-C27</f>
        <v>0</v>
      </c>
      <c r="D28" s="182"/>
      <c r="E28" s="181">
        <v>0</v>
      </c>
      <c r="F28" s="185"/>
      <c r="G28" s="186"/>
    </row>
    <row r="29" spans="1:7" ht="16.5" customHeight="1" thickBot="1" x14ac:dyDescent="0.25">
      <c r="A29" s="232" t="s">
        <v>204</v>
      </c>
      <c r="B29" s="183">
        <v>132.61000000000001</v>
      </c>
      <c r="C29" s="183">
        <v>85.25</v>
      </c>
      <c r="D29" s="184"/>
      <c r="E29" s="191">
        <v>85.25</v>
      </c>
      <c r="F29" s="192">
        <f t="shared" ref="F29:F30" si="1">E29/B29*100</f>
        <v>64.286252922102392</v>
      </c>
      <c r="G29" s="192">
        <f t="shared" ref="G29" si="2">E29/C29*100</f>
        <v>100</v>
      </c>
    </row>
    <row r="30" spans="1:7" ht="18" customHeight="1" thickBot="1" x14ac:dyDescent="0.25">
      <c r="A30" s="232" t="s">
        <v>181</v>
      </c>
      <c r="B30" s="112">
        <v>85.25</v>
      </c>
      <c r="C30" s="112">
        <v>0</v>
      </c>
      <c r="D30" s="145"/>
      <c r="E30" s="144">
        <v>672.12</v>
      </c>
      <c r="F30" s="192">
        <f t="shared" si="1"/>
        <v>788.4105571847507</v>
      </c>
      <c r="G30" s="192"/>
    </row>
    <row r="31" spans="1:7" x14ac:dyDescent="0.15">
      <c r="A31" s="2"/>
    </row>
    <row r="32" spans="1:7" x14ac:dyDescent="0.15">
      <c r="A32" s="2"/>
    </row>
    <row r="33" spans="1:7" ht="36.75" customHeight="1" x14ac:dyDescent="0.15">
      <c r="A33" s="389" t="s">
        <v>219</v>
      </c>
      <c r="B33" s="389"/>
      <c r="C33" s="389"/>
      <c r="D33" s="389"/>
      <c r="E33" s="389"/>
      <c r="F33" s="389"/>
      <c r="G33" s="389"/>
    </row>
    <row r="34" spans="1:7" ht="10.5" customHeight="1" x14ac:dyDescent="0.15">
      <c r="A34" s="390"/>
      <c r="B34" s="390"/>
      <c r="C34" s="390"/>
      <c r="D34" s="390"/>
      <c r="E34" s="390"/>
      <c r="F34" s="390"/>
      <c r="G34" s="390"/>
    </row>
    <row r="35" spans="1:7" ht="27" customHeight="1" x14ac:dyDescent="0.15">
      <c r="A35" s="389" t="s">
        <v>111</v>
      </c>
      <c r="B35" s="389"/>
      <c r="C35" s="389"/>
      <c r="D35" s="389"/>
      <c r="E35" s="389"/>
      <c r="F35" s="389"/>
      <c r="G35" s="389"/>
    </row>
  </sheetData>
  <mergeCells count="6">
    <mergeCell ref="A9:G9"/>
    <mergeCell ref="A33:G33"/>
    <mergeCell ref="A34:G34"/>
    <mergeCell ref="A35:G35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2"/>
  <sheetViews>
    <sheetView zoomScale="130" zoomScaleNormal="130" workbookViewId="0">
      <selection activeCell="K14" sqref="K14"/>
    </sheetView>
  </sheetViews>
  <sheetFormatPr defaultRowHeight="15" x14ac:dyDescent="0.25"/>
  <cols>
    <col min="9" max="9" width="19.7109375" customWidth="1"/>
    <col min="10" max="10" width="12" customWidth="1"/>
    <col min="11" max="12" width="11.42578125" customWidth="1"/>
    <col min="13" max="13" width="12.5703125" customWidth="1"/>
    <col min="15" max="15" width="9" customWidth="1"/>
    <col min="16" max="16" width="9.140625" hidden="1" customWidth="1"/>
  </cols>
  <sheetData>
    <row r="1" spans="1:15" x14ac:dyDescent="0.25">
      <c r="A1" s="17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19"/>
      <c r="B2" s="19"/>
      <c r="C2" s="19"/>
      <c r="D2" s="18" t="s">
        <v>182</v>
      </c>
      <c r="E2" s="91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415"/>
      <c r="B3" s="416"/>
      <c r="C3" s="416"/>
      <c r="D3" s="416"/>
      <c r="E3" s="416"/>
      <c r="F3" s="416"/>
      <c r="G3" s="416"/>
      <c r="H3" s="416"/>
      <c r="I3" s="416"/>
      <c r="J3" s="416"/>
      <c r="K3" s="9"/>
      <c r="L3" s="9"/>
      <c r="M3" s="9"/>
      <c r="N3" s="9"/>
      <c r="O3" s="9"/>
    </row>
    <row r="4" spans="1:15" ht="15.75" thickBot="1" x14ac:dyDescent="0.3">
      <c r="A4" s="164"/>
      <c r="B4" s="164"/>
      <c r="C4" s="164"/>
      <c r="D4" s="164"/>
      <c r="E4" s="402"/>
      <c r="F4" s="402"/>
      <c r="G4" s="402"/>
      <c r="H4" s="402"/>
      <c r="I4" s="402"/>
      <c r="J4" s="20"/>
      <c r="K4" s="20"/>
      <c r="L4" s="20"/>
      <c r="M4" s="20"/>
      <c r="N4" s="20"/>
      <c r="O4" s="20"/>
    </row>
    <row r="5" spans="1:15" ht="32.25" thickBot="1" x14ac:dyDescent="0.3">
      <c r="A5" s="417" t="s">
        <v>184</v>
      </c>
      <c r="B5" s="410"/>
      <c r="C5" s="411"/>
      <c r="D5" s="171"/>
      <c r="E5" s="409" t="s">
        <v>185</v>
      </c>
      <c r="F5" s="410"/>
      <c r="G5" s="410"/>
      <c r="H5" s="410"/>
      <c r="I5" s="411"/>
      <c r="J5" s="175" t="s">
        <v>215</v>
      </c>
      <c r="K5" s="160" t="s">
        <v>216</v>
      </c>
      <c r="L5" s="161" t="s">
        <v>217</v>
      </c>
      <c r="M5" s="162" t="s">
        <v>218</v>
      </c>
      <c r="N5" s="159" t="s">
        <v>177</v>
      </c>
      <c r="O5" s="163" t="s">
        <v>177</v>
      </c>
    </row>
    <row r="6" spans="1:15" ht="21.75" thickBot="1" x14ac:dyDescent="0.3">
      <c r="A6" s="172"/>
      <c r="B6" s="173"/>
      <c r="C6" s="173"/>
      <c r="D6" s="173"/>
      <c r="E6" s="403">
        <v>1</v>
      </c>
      <c r="F6" s="404"/>
      <c r="G6" s="404"/>
      <c r="H6" s="404"/>
      <c r="I6" s="405"/>
      <c r="J6" s="176">
        <v>2</v>
      </c>
      <c r="K6" s="176">
        <v>3</v>
      </c>
      <c r="L6" s="176">
        <v>4</v>
      </c>
      <c r="M6" s="176">
        <v>5</v>
      </c>
      <c r="N6" s="176" t="s">
        <v>175</v>
      </c>
      <c r="O6" s="176" t="s">
        <v>176</v>
      </c>
    </row>
    <row r="7" spans="1:15" x14ac:dyDescent="0.25">
      <c r="A7" s="195">
        <v>6</v>
      </c>
      <c r="B7" s="165"/>
      <c r="C7" s="165"/>
      <c r="D7" s="165"/>
      <c r="E7" s="419" t="s">
        <v>26</v>
      </c>
      <c r="F7" s="419"/>
      <c r="G7" s="419"/>
      <c r="H7" s="419"/>
      <c r="I7" s="419"/>
      <c r="J7" s="174">
        <f>J9+J13+J17</f>
        <v>362436.02999999997</v>
      </c>
      <c r="K7" s="174">
        <f>K9+K13+K17</f>
        <v>437294.52999999997</v>
      </c>
      <c r="L7" s="174"/>
      <c r="M7" s="174">
        <f>M9+M13+M17</f>
        <v>440448</v>
      </c>
      <c r="N7" s="174">
        <f>M7/J7*100</f>
        <v>121.52434182661145</v>
      </c>
      <c r="O7" s="196">
        <f>M7/K7*100</f>
        <v>100.72113181932554</v>
      </c>
    </row>
    <row r="8" spans="1:15" x14ac:dyDescent="0.25">
      <c r="A8" s="324"/>
      <c r="B8" s="325"/>
      <c r="C8" s="325"/>
      <c r="D8" s="325"/>
      <c r="E8" s="408"/>
      <c r="F8" s="408"/>
      <c r="G8" s="408"/>
      <c r="H8" s="408"/>
      <c r="I8" s="408"/>
      <c r="J8" s="326"/>
      <c r="K8" s="326"/>
      <c r="L8" s="326"/>
      <c r="M8" s="326"/>
      <c r="N8" s="326"/>
      <c r="O8" s="327"/>
    </row>
    <row r="9" spans="1:15" x14ac:dyDescent="0.25">
      <c r="A9" s="197">
        <v>63</v>
      </c>
      <c r="B9" s="95"/>
      <c r="C9" s="95"/>
      <c r="D9" s="95"/>
      <c r="E9" s="407" t="s">
        <v>27</v>
      </c>
      <c r="F9" s="407"/>
      <c r="G9" s="407"/>
      <c r="H9" s="407"/>
      <c r="I9" s="407"/>
      <c r="J9" s="96">
        <f>J10</f>
        <v>309478.93</v>
      </c>
      <c r="K9" s="96">
        <f>K10</f>
        <v>389753.54</v>
      </c>
      <c r="L9" s="96"/>
      <c r="M9" s="96">
        <f>M10</f>
        <v>392997.33</v>
      </c>
      <c r="N9" s="96">
        <f>M9/J9*100</f>
        <v>126.98678065094771</v>
      </c>
      <c r="O9" s="198">
        <f>M9/K9*100</f>
        <v>100.83226697568932</v>
      </c>
    </row>
    <row r="10" spans="1:15" x14ac:dyDescent="0.25">
      <c r="A10" s="199"/>
      <c r="B10" s="23">
        <v>636</v>
      </c>
      <c r="C10" s="113"/>
      <c r="D10" s="21"/>
      <c r="E10" s="121" t="s">
        <v>69</v>
      </c>
      <c r="F10" s="121"/>
      <c r="G10" s="121"/>
      <c r="H10" s="121"/>
      <c r="I10" s="121"/>
      <c r="J10" s="25">
        <f>SUM(J11:J11)</f>
        <v>309478.93</v>
      </c>
      <c r="K10" s="25">
        <f>SUM(K11:K11)</f>
        <v>389753.54</v>
      </c>
      <c r="L10" s="168"/>
      <c r="M10" s="25">
        <f>SUM(M11:M11)</f>
        <v>392997.33</v>
      </c>
      <c r="N10" s="24">
        <f>M10/J10*100</f>
        <v>126.98678065094771</v>
      </c>
      <c r="O10" s="201">
        <f>M10/K10*100</f>
        <v>100.83226697568932</v>
      </c>
    </row>
    <row r="11" spans="1:15" x14ac:dyDescent="0.25">
      <c r="A11" s="199"/>
      <c r="B11" s="21"/>
      <c r="C11" s="113">
        <v>6361</v>
      </c>
      <c r="D11" s="21"/>
      <c r="E11" s="113" t="s">
        <v>70</v>
      </c>
      <c r="F11" s="121"/>
      <c r="G11" s="121"/>
      <c r="H11" s="121"/>
      <c r="I11" s="121"/>
      <c r="J11" s="26">
        <v>309478.93</v>
      </c>
      <c r="K11" s="26">
        <v>389753.54</v>
      </c>
      <c r="L11" s="169"/>
      <c r="M11" s="26">
        <v>392997.33</v>
      </c>
      <c r="N11" s="22">
        <f>M11/J11*100</f>
        <v>126.98678065094771</v>
      </c>
      <c r="O11" s="200">
        <f>M11/K11*100</f>
        <v>100.83226697568932</v>
      </c>
    </row>
    <row r="12" spans="1:15" x14ac:dyDescent="0.25">
      <c r="A12" s="317"/>
      <c r="B12" s="318"/>
      <c r="C12" s="320"/>
      <c r="D12" s="318"/>
      <c r="E12" s="320"/>
      <c r="F12" s="321"/>
      <c r="G12" s="321"/>
      <c r="H12" s="320"/>
      <c r="I12" s="321"/>
      <c r="J12" s="322"/>
      <c r="K12" s="322"/>
      <c r="L12" s="322"/>
      <c r="M12" s="322"/>
      <c r="N12" s="322"/>
      <c r="O12" s="323"/>
    </row>
    <row r="13" spans="1:15" x14ac:dyDescent="0.25">
      <c r="A13" s="197">
        <v>64</v>
      </c>
      <c r="B13" s="94"/>
      <c r="C13" s="117"/>
      <c r="D13" s="94"/>
      <c r="E13" s="117" t="s">
        <v>28</v>
      </c>
      <c r="F13" s="312"/>
      <c r="G13" s="313"/>
      <c r="H13" s="313"/>
      <c r="I13" s="314"/>
      <c r="J13" s="97">
        <f>J14</f>
        <v>0</v>
      </c>
      <c r="K13" s="97">
        <f>K14</f>
        <v>0</v>
      </c>
      <c r="L13" s="97"/>
      <c r="M13" s="97">
        <f>M14</f>
        <v>0.01</v>
      </c>
      <c r="N13" s="97"/>
      <c r="O13" s="203"/>
    </row>
    <row r="14" spans="1:15" x14ac:dyDescent="0.25">
      <c r="A14" s="199"/>
      <c r="B14" s="23">
        <v>641</v>
      </c>
      <c r="C14" s="121"/>
      <c r="D14" s="23"/>
      <c r="E14" s="121" t="s">
        <v>29</v>
      </c>
      <c r="F14" s="121"/>
      <c r="G14" s="311"/>
      <c r="H14" s="277"/>
      <c r="I14" s="278"/>
      <c r="J14" s="24">
        <f>J15</f>
        <v>0</v>
      </c>
      <c r="K14" s="25">
        <f>K15</f>
        <v>0</v>
      </c>
      <c r="L14" s="168"/>
      <c r="M14" s="24">
        <f>M15</f>
        <v>0.01</v>
      </c>
      <c r="N14" s="25"/>
      <c r="O14" s="204"/>
    </row>
    <row r="15" spans="1:15" x14ac:dyDescent="0.25">
      <c r="A15" s="199"/>
      <c r="B15" s="23"/>
      <c r="C15" s="113">
        <v>6413</v>
      </c>
      <c r="D15" s="21"/>
      <c r="E15" s="113" t="s">
        <v>30</v>
      </c>
      <c r="F15" s="121"/>
      <c r="G15" s="311"/>
      <c r="H15" s="277"/>
      <c r="I15" s="278"/>
      <c r="J15" s="26">
        <v>0</v>
      </c>
      <c r="K15" s="26">
        <v>0</v>
      </c>
      <c r="L15" s="169"/>
      <c r="M15" s="26">
        <v>0.01</v>
      </c>
      <c r="N15" s="26"/>
      <c r="O15" s="202"/>
    </row>
    <row r="16" spans="1:15" x14ac:dyDescent="0.25">
      <c r="A16" s="317"/>
      <c r="B16" s="318"/>
      <c r="C16" s="320"/>
      <c r="D16" s="318"/>
      <c r="E16" s="406"/>
      <c r="F16" s="406"/>
      <c r="G16" s="406"/>
      <c r="H16" s="406"/>
      <c r="I16" s="406"/>
      <c r="J16" s="309"/>
      <c r="K16" s="309"/>
      <c r="L16" s="309"/>
      <c r="M16" s="309"/>
      <c r="N16" s="309"/>
      <c r="O16" s="319"/>
    </row>
    <row r="17" spans="1:15" x14ac:dyDescent="0.25">
      <c r="A17" s="197">
        <v>67</v>
      </c>
      <c r="B17" s="95"/>
      <c r="C17" s="95"/>
      <c r="D17" s="95"/>
      <c r="E17" s="407" t="s">
        <v>169</v>
      </c>
      <c r="F17" s="407"/>
      <c r="G17" s="407"/>
      <c r="H17" s="407"/>
      <c r="I17" s="407"/>
      <c r="J17" s="96">
        <f>J18</f>
        <v>52957.1</v>
      </c>
      <c r="K17" s="96">
        <f>K18</f>
        <v>47540.99</v>
      </c>
      <c r="L17" s="96"/>
      <c r="M17" s="96">
        <f>M18</f>
        <v>47450.66</v>
      </c>
      <c r="N17" s="96">
        <f>M17/J17*100</f>
        <v>89.602074131702835</v>
      </c>
      <c r="O17" s="198">
        <f t="shared" ref="O17" si="0">M17/K17*100</f>
        <v>99.809995542793715</v>
      </c>
    </row>
    <row r="18" spans="1:15" x14ac:dyDescent="0.25">
      <c r="A18" s="199"/>
      <c r="B18" s="23">
        <v>671</v>
      </c>
      <c r="C18" s="244"/>
      <c r="D18" s="23"/>
      <c r="E18" s="276" t="s">
        <v>31</v>
      </c>
      <c r="F18" s="277"/>
      <c r="G18" s="277"/>
      <c r="H18" s="277"/>
      <c r="I18" s="277"/>
      <c r="J18" s="24">
        <f>J19</f>
        <v>52957.1</v>
      </c>
      <c r="K18" s="24">
        <f>K19</f>
        <v>47540.99</v>
      </c>
      <c r="L18" s="170"/>
      <c r="M18" s="24">
        <f>M19</f>
        <v>47450.66</v>
      </c>
      <c r="N18" s="24">
        <f>M18/J18*100</f>
        <v>89.602074131702835</v>
      </c>
      <c r="O18" s="201">
        <f>M18/K18*100</f>
        <v>99.809995542793715</v>
      </c>
    </row>
    <row r="19" spans="1:15" x14ac:dyDescent="0.25">
      <c r="A19" s="199"/>
      <c r="B19" s="23"/>
      <c r="C19" s="244">
        <v>6711</v>
      </c>
      <c r="D19" s="23"/>
      <c r="E19" s="276" t="s">
        <v>31</v>
      </c>
      <c r="F19" s="277"/>
      <c r="G19" s="277"/>
      <c r="H19" s="277"/>
      <c r="I19" s="277"/>
      <c r="J19" s="22">
        <v>52957.1</v>
      </c>
      <c r="K19" s="22">
        <v>47540.99</v>
      </c>
      <c r="L19" s="167"/>
      <c r="M19" s="22">
        <v>47450.66</v>
      </c>
      <c r="N19" s="22">
        <f>M19/J19*100</f>
        <v>89.602074131702835</v>
      </c>
      <c r="O19" s="200">
        <f>M19/K19*100</f>
        <v>99.809995542793715</v>
      </c>
    </row>
    <row r="20" spans="1:15" x14ac:dyDescent="0.25">
      <c r="A20" s="317"/>
      <c r="B20" s="318"/>
      <c r="C20" s="318"/>
      <c r="D20" s="318"/>
      <c r="E20" s="406"/>
      <c r="F20" s="406"/>
      <c r="G20" s="406"/>
      <c r="H20" s="406"/>
      <c r="I20" s="406"/>
      <c r="J20" s="309"/>
      <c r="K20" s="309"/>
      <c r="L20" s="309"/>
      <c r="M20" s="309"/>
      <c r="N20" s="309"/>
      <c r="O20" s="319"/>
    </row>
    <row r="21" spans="1:15" x14ac:dyDescent="0.25">
      <c r="A21" s="205"/>
      <c r="B21" s="98"/>
      <c r="C21" s="98"/>
      <c r="D21" s="98"/>
      <c r="E21" s="420" t="s">
        <v>110</v>
      </c>
      <c r="F21" s="421"/>
      <c r="G21" s="421"/>
      <c r="H21" s="421"/>
      <c r="I21" s="421"/>
      <c r="J21" s="99">
        <f>J22+J85</f>
        <v>363287.26000000007</v>
      </c>
      <c r="K21" s="99">
        <f>K22+K85</f>
        <v>437379.78</v>
      </c>
      <c r="L21" s="99"/>
      <c r="M21" s="99">
        <f>M22+M85</f>
        <v>439861.13000000006</v>
      </c>
      <c r="N21" s="100">
        <f>M21/J21*100</f>
        <v>121.07804991565077</v>
      </c>
      <c r="O21" s="206">
        <f>M21/K21*100</f>
        <v>100.56732160777986</v>
      </c>
    </row>
    <row r="22" spans="1:15" x14ac:dyDescent="0.25">
      <c r="A22" s="207">
        <v>3</v>
      </c>
      <c r="B22" s="119"/>
      <c r="C22" s="119"/>
      <c r="D22" s="119"/>
      <c r="E22" s="412" t="s">
        <v>32</v>
      </c>
      <c r="F22" s="412"/>
      <c r="G22" s="412"/>
      <c r="H22" s="412"/>
      <c r="I22" s="412"/>
      <c r="J22" s="93">
        <f>J24+J35+J70+J76+J80</f>
        <v>356180.80000000005</v>
      </c>
      <c r="K22" s="93">
        <f>SUM(K24+K35+K70+K76+K80)</f>
        <v>436832.87000000005</v>
      </c>
      <c r="L22" s="93"/>
      <c r="M22" s="93">
        <f>SUM(M24+M35+M70+M76+M80)</f>
        <v>439251.81000000006</v>
      </c>
      <c r="N22" s="92">
        <f>M22/J22*100</f>
        <v>123.32270857946301</v>
      </c>
      <c r="O22" s="208">
        <f>M22/K22*100</f>
        <v>100.55374495971424</v>
      </c>
    </row>
    <row r="23" spans="1:15" x14ac:dyDescent="0.25">
      <c r="A23" s="329"/>
      <c r="B23" s="328"/>
      <c r="C23" s="328"/>
      <c r="D23" s="328"/>
      <c r="E23" s="418"/>
      <c r="F23" s="418"/>
      <c r="G23" s="418"/>
      <c r="H23" s="418"/>
      <c r="I23" s="418"/>
      <c r="J23" s="330"/>
      <c r="K23" s="330"/>
      <c r="L23" s="330"/>
      <c r="M23" s="330"/>
      <c r="N23" s="330"/>
      <c r="O23" s="331"/>
    </row>
    <row r="24" spans="1:15" x14ac:dyDescent="0.25">
      <c r="A24" s="209">
        <v>31</v>
      </c>
      <c r="B24" s="101" t="s">
        <v>33</v>
      </c>
      <c r="C24" s="101"/>
      <c r="D24" s="101"/>
      <c r="E24" s="414" t="s">
        <v>34</v>
      </c>
      <c r="F24" s="414"/>
      <c r="G24" s="414"/>
      <c r="H24" s="414"/>
      <c r="I24" s="414"/>
      <c r="J24" s="97">
        <f>SUM(J25+J28+J31)</f>
        <v>284524.33</v>
      </c>
      <c r="K24" s="97">
        <v>360729.98</v>
      </c>
      <c r="L24" s="97"/>
      <c r="M24" s="97">
        <v>366377.08</v>
      </c>
      <c r="N24" s="96">
        <f>M24/J24*100</f>
        <v>128.76827791844724</v>
      </c>
      <c r="O24" s="203">
        <f>M24/K24*100</f>
        <v>101.56546456160922</v>
      </c>
    </row>
    <row r="25" spans="1:15" x14ac:dyDescent="0.25">
      <c r="A25" s="210"/>
      <c r="B25" s="28">
        <v>311</v>
      </c>
      <c r="C25" s="27"/>
      <c r="D25" s="27"/>
      <c r="E25" s="396" t="s">
        <v>35</v>
      </c>
      <c r="F25" s="397"/>
      <c r="G25" s="397"/>
      <c r="H25" s="397"/>
      <c r="I25" s="397"/>
      <c r="J25" s="25">
        <f>J26</f>
        <v>230681.54</v>
      </c>
      <c r="K25" s="298"/>
      <c r="L25" s="168"/>
      <c r="M25" s="25"/>
      <c r="N25" s="24">
        <f>M25/J25*100</f>
        <v>0</v>
      </c>
      <c r="O25" s="299"/>
    </row>
    <row r="26" spans="1:15" x14ac:dyDescent="0.25">
      <c r="A26" s="210"/>
      <c r="B26" s="27"/>
      <c r="C26" s="114">
        <v>3111</v>
      </c>
      <c r="D26" s="29"/>
      <c r="E26" s="395" t="s">
        <v>36</v>
      </c>
      <c r="F26" s="395"/>
      <c r="G26" s="395"/>
      <c r="H26" s="395"/>
      <c r="I26" s="395"/>
      <c r="J26" s="26">
        <v>230681.54</v>
      </c>
      <c r="K26" s="297"/>
      <c r="L26" s="169"/>
      <c r="M26" s="26">
        <v>300631.46000000002</v>
      </c>
      <c r="N26" s="22">
        <f>M26/J26*100</f>
        <v>130.32315459659233</v>
      </c>
      <c r="O26" s="300"/>
    </row>
    <row r="27" spans="1:15" x14ac:dyDescent="0.25">
      <c r="A27" s="334"/>
      <c r="B27" s="335"/>
      <c r="C27" s="306"/>
      <c r="D27" s="307"/>
      <c r="E27" s="398"/>
      <c r="F27" s="398"/>
      <c r="G27" s="398"/>
      <c r="H27" s="398"/>
      <c r="I27" s="398"/>
      <c r="J27" s="322"/>
      <c r="K27" s="322"/>
      <c r="L27" s="322"/>
      <c r="M27" s="322"/>
      <c r="N27" s="333"/>
      <c r="O27" s="323"/>
    </row>
    <row r="28" spans="1:15" x14ac:dyDescent="0.25">
      <c r="A28" s="210"/>
      <c r="B28" s="28">
        <v>312</v>
      </c>
      <c r="C28" s="114"/>
      <c r="D28" s="27"/>
      <c r="E28" s="401" t="s">
        <v>37</v>
      </c>
      <c r="F28" s="401"/>
      <c r="G28" s="401"/>
      <c r="H28" s="401"/>
      <c r="I28" s="401"/>
      <c r="J28" s="25">
        <f>J29</f>
        <v>15766.02</v>
      </c>
      <c r="K28" s="298"/>
      <c r="L28" s="168"/>
      <c r="M28" s="25"/>
      <c r="N28" s="24">
        <f>M28/J28*100</f>
        <v>0</v>
      </c>
      <c r="O28" s="299"/>
    </row>
    <row r="29" spans="1:15" x14ac:dyDescent="0.25">
      <c r="A29" s="210"/>
      <c r="B29" s="27"/>
      <c r="C29" s="114">
        <v>3121</v>
      </c>
      <c r="D29" s="29"/>
      <c r="E29" s="395" t="s">
        <v>37</v>
      </c>
      <c r="F29" s="395"/>
      <c r="G29" s="395"/>
      <c r="H29" s="395"/>
      <c r="I29" s="395"/>
      <c r="J29" s="26">
        <v>15766.02</v>
      </c>
      <c r="K29" s="297"/>
      <c r="L29" s="169"/>
      <c r="M29" s="26">
        <v>16141.44</v>
      </c>
      <c r="N29" s="22">
        <f>M29/J29*100</f>
        <v>102.38119703006848</v>
      </c>
      <c r="O29" s="300"/>
    </row>
    <row r="30" spans="1:15" x14ac:dyDescent="0.25">
      <c r="A30" s="210"/>
      <c r="B30" s="335"/>
      <c r="C30" s="306"/>
      <c r="D30" s="307"/>
      <c r="E30" s="398"/>
      <c r="F30" s="398"/>
      <c r="G30" s="398"/>
      <c r="H30" s="398"/>
      <c r="I30" s="398"/>
      <c r="J30" s="322"/>
      <c r="K30" s="322"/>
      <c r="L30" s="322"/>
      <c r="M30" s="322"/>
      <c r="N30" s="333"/>
      <c r="O30" s="323"/>
    </row>
    <row r="31" spans="1:15" x14ac:dyDescent="0.25">
      <c r="A31" s="210"/>
      <c r="B31" s="28">
        <v>313</v>
      </c>
      <c r="C31" s="114"/>
      <c r="D31" s="27"/>
      <c r="E31" s="401" t="s">
        <v>38</v>
      </c>
      <c r="F31" s="401"/>
      <c r="G31" s="401"/>
      <c r="H31" s="401"/>
      <c r="I31" s="401"/>
      <c r="J31" s="25">
        <f>SUM(J32:J33)</f>
        <v>38076.769999999997</v>
      </c>
      <c r="K31" s="298"/>
      <c r="L31" s="168"/>
      <c r="M31" s="25"/>
      <c r="N31" s="24">
        <f>M31/J31*100</f>
        <v>0</v>
      </c>
      <c r="O31" s="299"/>
    </row>
    <row r="32" spans="1:15" x14ac:dyDescent="0.25">
      <c r="A32" s="210"/>
      <c r="B32" s="27"/>
      <c r="C32" s="114">
        <v>3132</v>
      </c>
      <c r="D32" s="29"/>
      <c r="E32" s="395" t="s">
        <v>39</v>
      </c>
      <c r="F32" s="395"/>
      <c r="G32" s="395"/>
      <c r="H32" s="395"/>
      <c r="I32" s="395"/>
      <c r="J32" s="26">
        <v>38073.769999999997</v>
      </c>
      <c r="K32" s="297"/>
      <c r="L32" s="169"/>
      <c r="M32" s="26">
        <v>49604.18</v>
      </c>
      <c r="N32" s="22">
        <f>M32/J32*100</f>
        <v>130.2843926409179</v>
      </c>
      <c r="O32" s="300"/>
    </row>
    <row r="33" spans="1:15" x14ac:dyDescent="0.25">
      <c r="A33" s="212"/>
      <c r="B33" s="27"/>
      <c r="C33" s="114">
        <v>3133</v>
      </c>
      <c r="D33" s="27"/>
      <c r="E33" s="399" t="s">
        <v>72</v>
      </c>
      <c r="F33" s="400"/>
      <c r="G33" s="400"/>
      <c r="H33" s="400"/>
      <c r="I33" s="400"/>
      <c r="J33" s="26">
        <v>3</v>
      </c>
      <c r="K33" s="297"/>
      <c r="L33" s="169"/>
      <c r="M33" s="26">
        <v>0</v>
      </c>
      <c r="N33" s="26">
        <v>0</v>
      </c>
      <c r="O33" s="300"/>
    </row>
    <row r="34" spans="1:15" x14ac:dyDescent="0.25">
      <c r="A34" s="336"/>
      <c r="B34" s="307"/>
      <c r="C34" s="306"/>
      <c r="D34" s="307"/>
      <c r="E34" s="306"/>
      <c r="F34" s="306"/>
      <c r="G34" s="306"/>
      <c r="H34" s="306"/>
      <c r="I34" s="306"/>
      <c r="J34" s="322"/>
      <c r="K34" s="322"/>
      <c r="L34" s="322"/>
      <c r="M34" s="322"/>
      <c r="N34" s="322"/>
      <c r="O34" s="323"/>
    </row>
    <row r="35" spans="1:15" x14ac:dyDescent="0.25">
      <c r="A35" s="209">
        <v>32</v>
      </c>
      <c r="B35" s="116"/>
      <c r="C35" s="118"/>
      <c r="D35" s="116"/>
      <c r="E35" s="422" t="s">
        <v>40</v>
      </c>
      <c r="F35" s="422"/>
      <c r="G35" s="422"/>
      <c r="H35" s="422"/>
      <c r="I35" s="422"/>
      <c r="J35" s="97">
        <f>J36+J42+J50+J61</f>
        <v>71165.33</v>
      </c>
      <c r="K35" s="97">
        <v>75647.16</v>
      </c>
      <c r="L35" s="97"/>
      <c r="M35" s="97">
        <f>M36+M42+M50+M61</f>
        <v>72419.87</v>
      </c>
      <c r="N35" s="96">
        <f t="shared" ref="N35:N40" si="1">M35/J35*100</f>
        <v>101.76285278238714</v>
      </c>
      <c r="O35" s="203">
        <f>M35/K35*100</f>
        <v>95.73375920523651</v>
      </c>
    </row>
    <row r="36" spans="1:15" x14ac:dyDescent="0.25">
      <c r="A36" s="210"/>
      <c r="B36" s="28">
        <v>321</v>
      </c>
      <c r="C36" s="114"/>
      <c r="D36" s="27"/>
      <c r="E36" s="401" t="s">
        <v>41</v>
      </c>
      <c r="F36" s="401"/>
      <c r="G36" s="401"/>
      <c r="H36" s="401"/>
      <c r="I36" s="401"/>
      <c r="J36" s="25">
        <f>SUM(J37:J40)</f>
        <v>20717.05</v>
      </c>
      <c r="K36" s="298"/>
      <c r="L36" s="298"/>
      <c r="M36" s="25">
        <f>M37+M38+M39+M40</f>
        <v>22187.94</v>
      </c>
      <c r="N36" s="24">
        <f t="shared" si="1"/>
        <v>107.09990080634067</v>
      </c>
      <c r="O36" s="299"/>
    </row>
    <row r="37" spans="1:15" x14ac:dyDescent="0.25">
      <c r="A37" s="210"/>
      <c r="B37" s="27"/>
      <c r="C37" s="114">
        <v>3211</v>
      </c>
      <c r="D37" s="29"/>
      <c r="E37" s="395" t="s">
        <v>42</v>
      </c>
      <c r="F37" s="395"/>
      <c r="G37" s="395"/>
      <c r="H37" s="395"/>
      <c r="I37" s="395"/>
      <c r="J37" s="26">
        <v>519.91</v>
      </c>
      <c r="K37" s="297"/>
      <c r="L37" s="297"/>
      <c r="M37" s="26">
        <v>1183.6199999999999</v>
      </c>
      <c r="N37" s="26">
        <f t="shared" si="1"/>
        <v>227.65863322498126</v>
      </c>
      <c r="O37" s="300"/>
    </row>
    <row r="38" spans="1:15" x14ac:dyDescent="0.25">
      <c r="A38" s="210"/>
      <c r="B38" s="27"/>
      <c r="C38" s="114">
        <v>3212</v>
      </c>
      <c r="D38" s="29"/>
      <c r="E38" s="399" t="s">
        <v>22</v>
      </c>
      <c r="F38" s="400"/>
      <c r="G38" s="400"/>
      <c r="H38" s="400"/>
      <c r="I38" s="400"/>
      <c r="J38" s="26">
        <v>19636.91</v>
      </c>
      <c r="K38" s="297"/>
      <c r="L38" s="297"/>
      <c r="M38" s="26">
        <v>20774.32</v>
      </c>
      <c r="N38" s="26">
        <f t="shared" si="1"/>
        <v>105.79220457801151</v>
      </c>
      <c r="O38" s="300"/>
    </row>
    <row r="39" spans="1:15" x14ac:dyDescent="0.25">
      <c r="A39" s="210"/>
      <c r="B39" s="27"/>
      <c r="C39" s="114">
        <v>3213</v>
      </c>
      <c r="D39" s="29"/>
      <c r="E39" s="395" t="s">
        <v>43</v>
      </c>
      <c r="F39" s="395"/>
      <c r="G39" s="395"/>
      <c r="H39" s="395"/>
      <c r="I39" s="395"/>
      <c r="J39" s="26">
        <v>179.75</v>
      </c>
      <c r="K39" s="297"/>
      <c r="L39" s="297"/>
      <c r="M39" s="26">
        <v>230</v>
      </c>
      <c r="N39" s="26">
        <f t="shared" si="1"/>
        <v>127.95549374130736</v>
      </c>
      <c r="O39" s="300"/>
    </row>
    <row r="40" spans="1:15" x14ac:dyDescent="0.25">
      <c r="A40" s="210"/>
      <c r="B40" s="27"/>
      <c r="C40" s="114">
        <v>3214</v>
      </c>
      <c r="D40" s="29"/>
      <c r="E40" s="395" t="s">
        <v>168</v>
      </c>
      <c r="F40" s="395"/>
      <c r="G40" s="395"/>
      <c r="H40" s="395"/>
      <c r="I40" s="395"/>
      <c r="J40" s="26">
        <v>380.48</v>
      </c>
      <c r="K40" s="297"/>
      <c r="L40" s="297"/>
      <c r="M40" s="26">
        <v>0</v>
      </c>
      <c r="N40" s="26">
        <f t="shared" si="1"/>
        <v>0</v>
      </c>
      <c r="O40" s="300"/>
    </row>
    <row r="41" spans="1:15" x14ac:dyDescent="0.25">
      <c r="A41" s="210"/>
      <c r="B41" s="335"/>
      <c r="C41" s="306"/>
      <c r="D41" s="307"/>
      <c r="E41" s="398"/>
      <c r="F41" s="398"/>
      <c r="G41" s="398"/>
      <c r="H41" s="398"/>
      <c r="I41" s="398"/>
      <c r="J41" s="322"/>
      <c r="K41" s="322"/>
      <c r="L41" s="322"/>
      <c r="M41" s="322"/>
      <c r="N41" s="322"/>
      <c r="O41" s="323"/>
    </row>
    <row r="42" spans="1:15" x14ac:dyDescent="0.25">
      <c r="A42" s="210"/>
      <c r="B42" s="28">
        <v>322</v>
      </c>
      <c r="C42" s="114"/>
      <c r="D42" s="27"/>
      <c r="E42" s="401" t="s">
        <v>44</v>
      </c>
      <c r="F42" s="401"/>
      <c r="G42" s="401"/>
      <c r="H42" s="401"/>
      <c r="I42" s="401"/>
      <c r="J42" s="25">
        <f>SUM(J43:J47)</f>
        <v>13668.289999999999</v>
      </c>
      <c r="K42" s="298"/>
      <c r="L42" s="298"/>
      <c r="M42" s="25">
        <f>SUM(M43:M48)</f>
        <v>11889.6</v>
      </c>
      <c r="N42" s="24">
        <f t="shared" ref="N42:N47" si="2">M42/J42*100</f>
        <v>86.986740843221796</v>
      </c>
      <c r="O42" s="299"/>
    </row>
    <row r="43" spans="1:15" x14ac:dyDescent="0.25">
      <c r="A43" s="210"/>
      <c r="B43" s="27"/>
      <c r="C43" s="114">
        <v>3221</v>
      </c>
      <c r="D43" s="29"/>
      <c r="E43" s="395" t="s">
        <v>45</v>
      </c>
      <c r="F43" s="395"/>
      <c r="G43" s="395"/>
      <c r="H43" s="395"/>
      <c r="I43" s="395"/>
      <c r="J43" s="26">
        <v>3680.22</v>
      </c>
      <c r="K43" s="297"/>
      <c r="L43" s="297"/>
      <c r="M43" s="26">
        <v>3575.64</v>
      </c>
      <c r="N43" s="26">
        <f t="shared" si="2"/>
        <v>97.158322056833555</v>
      </c>
      <c r="O43" s="300"/>
    </row>
    <row r="44" spans="1:15" x14ac:dyDescent="0.25">
      <c r="A44" s="210"/>
      <c r="B44" s="27"/>
      <c r="C44" s="114">
        <v>3222</v>
      </c>
      <c r="D44" s="29"/>
      <c r="E44" s="399" t="s">
        <v>46</v>
      </c>
      <c r="F44" s="400"/>
      <c r="G44" s="400"/>
      <c r="H44" s="400"/>
      <c r="I44" s="400"/>
      <c r="J44" s="26">
        <v>3920.59</v>
      </c>
      <c r="K44" s="297"/>
      <c r="L44" s="297"/>
      <c r="M44" s="26">
        <v>3496.39</v>
      </c>
      <c r="N44" s="26">
        <f t="shared" si="2"/>
        <v>89.180199918889755</v>
      </c>
      <c r="O44" s="300"/>
    </row>
    <row r="45" spans="1:15" x14ac:dyDescent="0.25">
      <c r="A45" s="210"/>
      <c r="B45" s="27"/>
      <c r="C45" s="114">
        <v>3223</v>
      </c>
      <c r="D45" s="29"/>
      <c r="E45" s="395" t="s">
        <v>47</v>
      </c>
      <c r="F45" s="395"/>
      <c r="G45" s="395"/>
      <c r="H45" s="395"/>
      <c r="I45" s="395"/>
      <c r="J45" s="26">
        <v>2059.73</v>
      </c>
      <c r="K45" s="297"/>
      <c r="L45" s="297"/>
      <c r="M45" s="26">
        <v>2017.61</v>
      </c>
      <c r="N45" s="26">
        <f t="shared" si="2"/>
        <v>97.955071781252883</v>
      </c>
      <c r="O45" s="300"/>
    </row>
    <row r="46" spans="1:15" x14ac:dyDescent="0.25">
      <c r="A46" s="210"/>
      <c r="B46" s="27"/>
      <c r="C46" s="114">
        <v>3224</v>
      </c>
      <c r="D46" s="29"/>
      <c r="E46" s="395" t="s">
        <v>48</v>
      </c>
      <c r="F46" s="395"/>
      <c r="G46" s="395"/>
      <c r="H46" s="395"/>
      <c r="I46" s="395"/>
      <c r="J46" s="26">
        <v>541.16</v>
      </c>
      <c r="K46" s="297"/>
      <c r="L46" s="297"/>
      <c r="M46" s="26">
        <v>946.6</v>
      </c>
      <c r="N46" s="26">
        <f t="shared" si="2"/>
        <v>174.92054105994532</v>
      </c>
      <c r="O46" s="300"/>
    </row>
    <row r="47" spans="1:15" x14ac:dyDescent="0.25">
      <c r="A47" s="210"/>
      <c r="B47" s="27"/>
      <c r="C47" s="114">
        <v>3225</v>
      </c>
      <c r="D47" s="29"/>
      <c r="E47" s="395" t="s">
        <v>49</v>
      </c>
      <c r="F47" s="395"/>
      <c r="G47" s="395"/>
      <c r="H47" s="395"/>
      <c r="I47" s="395"/>
      <c r="J47" s="26">
        <v>3466.59</v>
      </c>
      <c r="K47" s="297"/>
      <c r="L47" s="297"/>
      <c r="M47" s="26">
        <v>1853.36</v>
      </c>
      <c r="N47" s="26">
        <f t="shared" si="2"/>
        <v>53.463490057953202</v>
      </c>
      <c r="O47" s="300"/>
    </row>
    <row r="48" spans="1:15" x14ac:dyDescent="0.25">
      <c r="A48" s="210"/>
      <c r="B48" s="27"/>
      <c r="C48" s="114">
        <v>3227</v>
      </c>
      <c r="D48" s="29"/>
      <c r="E48" s="114" t="s">
        <v>170</v>
      </c>
      <c r="F48" s="114"/>
      <c r="G48" s="114"/>
      <c r="H48" s="305"/>
      <c r="I48" s="280"/>
      <c r="J48" s="26"/>
      <c r="K48" s="297"/>
      <c r="L48" s="297"/>
      <c r="M48" s="26"/>
      <c r="N48" s="26"/>
      <c r="O48" s="300"/>
    </row>
    <row r="49" spans="1:15" x14ac:dyDescent="0.25">
      <c r="A49" s="210"/>
      <c r="B49" s="335"/>
      <c r="C49" s="306"/>
      <c r="D49" s="307"/>
      <c r="E49" s="398"/>
      <c r="F49" s="398"/>
      <c r="G49" s="398"/>
      <c r="H49" s="398"/>
      <c r="I49" s="398"/>
      <c r="J49" s="322"/>
      <c r="K49" s="322"/>
      <c r="L49" s="322"/>
      <c r="M49" s="322"/>
      <c r="N49" s="322"/>
      <c r="O49" s="323"/>
    </row>
    <row r="50" spans="1:15" x14ac:dyDescent="0.25">
      <c r="A50" s="210"/>
      <c r="B50" s="28">
        <v>323</v>
      </c>
      <c r="C50" s="114"/>
      <c r="D50" s="27"/>
      <c r="E50" s="401" t="s">
        <v>50</v>
      </c>
      <c r="F50" s="401"/>
      <c r="G50" s="401"/>
      <c r="H50" s="401"/>
      <c r="I50" s="401"/>
      <c r="J50" s="25">
        <f>SUM(J51:J59)</f>
        <v>33807.54</v>
      </c>
      <c r="K50" s="298"/>
      <c r="L50" s="298"/>
      <c r="M50" s="25">
        <f>SUM(M51:M59)</f>
        <v>35485.99</v>
      </c>
      <c r="N50" s="25">
        <f>M50/J50*100</f>
        <v>104.9647208877073</v>
      </c>
      <c r="O50" s="299"/>
    </row>
    <row r="51" spans="1:15" x14ac:dyDescent="0.25">
      <c r="A51" s="210"/>
      <c r="B51" s="27"/>
      <c r="C51" s="114">
        <v>3231</v>
      </c>
      <c r="D51" s="29"/>
      <c r="E51" s="395" t="s">
        <v>95</v>
      </c>
      <c r="F51" s="395"/>
      <c r="G51" s="395"/>
      <c r="H51" s="395"/>
      <c r="I51" s="395"/>
      <c r="J51" s="26">
        <v>29480.62</v>
      </c>
      <c r="K51" s="297"/>
      <c r="L51" s="297"/>
      <c r="M51" s="26">
        <v>28555.13</v>
      </c>
      <c r="N51" s="26">
        <f t="shared" ref="N51:N58" si="3">M51/J51*100</f>
        <v>96.860683391326248</v>
      </c>
      <c r="O51" s="300"/>
    </row>
    <row r="52" spans="1:15" x14ac:dyDescent="0.25">
      <c r="A52" s="210"/>
      <c r="B52" s="27"/>
      <c r="C52" s="114">
        <v>3232</v>
      </c>
      <c r="D52" s="29"/>
      <c r="E52" s="395" t="s">
        <v>51</v>
      </c>
      <c r="F52" s="395"/>
      <c r="G52" s="395"/>
      <c r="H52" s="395"/>
      <c r="I52" s="395"/>
      <c r="J52" s="26">
        <v>2050.5500000000002</v>
      </c>
      <c r="K52" s="297"/>
      <c r="L52" s="297"/>
      <c r="M52" s="26">
        <v>2925.5</v>
      </c>
      <c r="N52" s="26">
        <f t="shared" si="3"/>
        <v>142.66904001365486</v>
      </c>
      <c r="O52" s="300"/>
    </row>
    <row r="53" spans="1:15" x14ac:dyDescent="0.25">
      <c r="A53" s="213"/>
      <c r="B53" s="30"/>
      <c r="C53" s="114">
        <v>3233</v>
      </c>
      <c r="D53" s="31"/>
      <c r="E53" s="399" t="s">
        <v>52</v>
      </c>
      <c r="F53" s="400"/>
      <c r="G53" s="400"/>
      <c r="H53" s="400"/>
      <c r="I53" s="400"/>
      <c r="J53" s="26"/>
      <c r="K53" s="297"/>
      <c r="L53" s="297"/>
      <c r="M53" s="26"/>
      <c r="N53" s="26" t="e">
        <f t="shared" si="3"/>
        <v>#DIV/0!</v>
      </c>
      <c r="O53" s="300"/>
    </row>
    <row r="54" spans="1:15" x14ac:dyDescent="0.25">
      <c r="A54" s="210"/>
      <c r="B54" s="27"/>
      <c r="C54" s="114">
        <v>3234</v>
      </c>
      <c r="D54" s="29"/>
      <c r="E54" s="395" t="s">
        <v>53</v>
      </c>
      <c r="F54" s="395"/>
      <c r="G54" s="395"/>
      <c r="H54" s="395"/>
      <c r="I54" s="395"/>
      <c r="J54" s="26">
        <v>460.19</v>
      </c>
      <c r="K54" s="297"/>
      <c r="L54" s="297"/>
      <c r="M54" s="26">
        <v>972.84</v>
      </c>
      <c r="N54" s="26">
        <f t="shared" si="3"/>
        <v>211.39963927942807</v>
      </c>
      <c r="O54" s="300"/>
    </row>
    <row r="55" spans="1:15" x14ac:dyDescent="0.25">
      <c r="A55" s="210"/>
      <c r="B55" s="27"/>
      <c r="C55" s="114">
        <v>3235</v>
      </c>
      <c r="D55" s="29"/>
      <c r="E55" s="114" t="s">
        <v>54</v>
      </c>
      <c r="F55" s="305"/>
      <c r="G55" s="280"/>
      <c r="H55" s="280"/>
      <c r="I55" s="280"/>
      <c r="J55" s="26"/>
      <c r="K55" s="297"/>
      <c r="L55" s="297"/>
      <c r="M55" s="26"/>
      <c r="N55" s="26"/>
      <c r="O55" s="300"/>
    </row>
    <row r="56" spans="1:15" x14ac:dyDescent="0.25">
      <c r="A56" s="210"/>
      <c r="B56" s="27"/>
      <c r="C56" s="114">
        <v>3236</v>
      </c>
      <c r="D56" s="29"/>
      <c r="E56" s="395" t="s">
        <v>55</v>
      </c>
      <c r="F56" s="395"/>
      <c r="G56" s="395"/>
      <c r="H56" s="395"/>
      <c r="I56" s="395"/>
      <c r="J56" s="26">
        <v>796.35</v>
      </c>
      <c r="K56" s="297"/>
      <c r="L56" s="297"/>
      <c r="M56" s="26">
        <v>1114.8900000000001</v>
      </c>
      <c r="N56" s="26">
        <f t="shared" si="3"/>
        <v>140</v>
      </c>
      <c r="O56" s="300"/>
    </row>
    <row r="57" spans="1:15" x14ac:dyDescent="0.25">
      <c r="A57" s="210"/>
      <c r="B57" s="27"/>
      <c r="C57" s="114">
        <v>3237</v>
      </c>
      <c r="D57" s="29"/>
      <c r="E57" s="395" t="s">
        <v>56</v>
      </c>
      <c r="F57" s="395"/>
      <c r="G57" s="395"/>
      <c r="H57" s="395"/>
      <c r="I57" s="395"/>
      <c r="J57" s="26"/>
      <c r="K57" s="297"/>
      <c r="L57" s="297"/>
      <c r="M57" s="26"/>
      <c r="N57" s="26"/>
      <c r="O57" s="300"/>
    </row>
    <row r="58" spans="1:15" x14ac:dyDescent="0.25">
      <c r="A58" s="210"/>
      <c r="B58" s="27"/>
      <c r="C58" s="114">
        <v>3238</v>
      </c>
      <c r="D58" s="29"/>
      <c r="E58" s="395" t="s">
        <v>57</v>
      </c>
      <c r="F58" s="395"/>
      <c r="G58" s="395"/>
      <c r="H58" s="395"/>
      <c r="I58" s="395"/>
      <c r="J58" s="26">
        <v>1019.83</v>
      </c>
      <c r="K58" s="297"/>
      <c r="L58" s="297"/>
      <c r="M58" s="26">
        <v>1917.63</v>
      </c>
      <c r="N58" s="26">
        <f t="shared" si="3"/>
        <v>188.03428022317445</v>
      </c>
      <c r="O58" s="300"/>
    </row>
    <row r="59" spans="1:15" x14ac:dyDescent="0.25">
      <c r="A59" s="210"/>
      <c r="B59" s="27"/>
      <c r="C59" s="114">
        <v>3239</v>
      </c>
      <c r="D59" s="29"/>
      <c r="E59" s="395" t="s">
        <v>58</v>
      </c>
      <c r="F59" s="395"/>
      <c r="G59" s="395"/>
      <c r="H59" s="395"/>
      <c r="I59" s="395"/>
      <c r="J59" s="26"/>
      <c r="K59" s="297"/>
      <c r="L59" s="297"/>
      <c r="M59" s="26"/>
      <c r="N59" s="26"/>
      <c r="O59" s="300"/>
    </row>
    <row r="60" spans="1:15" x14ac:dyDescent="0.25">
      <c r="A60" s="210"/>
      <c r="B60" s="335"/>
      <c r="C60" s="306"/>
      <c r="D60" s="337"/>
      <c r="E60" s="398"/>
      <c r="F60" s="398"/>
      <c r="G60" s="398"/>
      <c r="H60" s="398"/>
      <c r="I60" s="398"/>
      <c r="J60" s="322"/>
      <c r="K60" s="322"/>
      <c r="L60" s="322"/>
      <c r="M60" s="322"/>
      <c r="N60" s="322"/>
      <c r="O60" s="323"/>
    </row>
    <row r="61" spans="1:15" x14ac:dyDescent="0.25">
      <c r="A61" s="210"/>
      <c r="B61" s="28">
        <v>329</v>
      </c>
      <c r="C61" s="27"/>
      <c r="D61" s="27"/>
      <c r="E61" s="401" t="s">
        <v>59</v>
      </c>
      <c r="F61" s="401"/>
      <c r="G61" s="401"/>
      <c r="H61" s="401"/>
      <c r="I61" s="401"/>
      <c r="J61" s="25">
        <f>SUM(J62:J69)</f>
        <v>2972.4500000000003</v>
      </c>
      <c r="K61" s="298"/>
      <c r="L61" s="298"/>
      <c r="M61" s="25">
        <f t="shared" ref="M61" si="4">SUM(M62:M69)</f>
        <v>2856.34</v>
      </c>
      <c r="N61" s="25">
        <f>M61/J61*100</f>
        <v>96.093794681155273</v>
      </c>
      <c r="O61" s="299"/>
    </row>
    <row r="62" spans="1:15" x14ac:dyDescent="0.25">
      <c r="A62" s="210"/>
      <c r="B62" s="28"/>
      <c r="C62" s="114">
        <v>3291</v>
      </c>
      <c r="D62" s="27"/>
      <c r="E62" s="114" t="s">
        <v>73</v>
      </c>
      <c r="F62" s="115"/>
      <c r="G62" s="115"/>
      <c r="H62" s="115"/>
      <c r="I62" s="115"/>
      <c r="J62" s="26"/>
      <c r="K62" s="297"/>
      <c r="L62" s="297"/>
      <c r="M62" s="26"/>
      <c r="N62" s="26"/>
      <c r="O62" s="300"/>
    </row>
    <row r="63" spans="1:15" x14ac:dyDescent="0.25">
      <c r="A63" s="210"/>
      <c r="B63" s="28"/>
      <c r="C63" s="114">
        <v>3292</v>
      </c>
      <c r="D63" s="27"/>
      <c r="E63" s="395" t="s">
        <v>147</v>
      </c>
      <c r="F63" s="395"/>
      <c r="G63" s="395"/>
      <c r="H63" s="395"/>
      <c r="I63" s="395"/>
      <c r="J63" s="26">
        <v>524.71</v>
      </c>
      <c r="K63" s="297"/>
      <c r="L63" s="297"/>
      <c r="M63" s="26">
        <v>524.71</v>
      </c>
      <c r="N63" s="26">
        <f t="shared" ref="N63:N68" si="5">M63/J63*100</f>
        <v>100</v>
      </c>
      <c r="O63" s="300"/>
    </row>
    <row r="64" spans="1:15" x14ac:dyDescent="0.25">
      <c r="A64" s="210"/>
      <c r="B64" s="28"/>
      <c r="C64" s="114">
        <v>3293</v>
      </c>
      <c r="D64" s="27"/>
      <c r="E64" s="395" t="s">
        <v>166</v>
      </c>
      <c r="F64" s="395"/>
      <c r="G64" s="395"/>
      <c r="H64" s="395"/>
      <c r="I64" s="395"/>
      <c r="J64" s="26"/>
      <c r="K64" s="297"/>
      <c r="L64" s="297"/>
      <c r="M64" s="26"/>
      <c r="N64" s="26"/>
      <c r="O64" s="300"/>
    </row>
    <row r="65" spans="1:15" x14ac:dyDescent="0.25">
      <c r="A65" s="210"/>
      <c r="B65" s="28"/>
      <c r="C65" s="114">
        <v>3294</v>
      </c>
      <c r="D65" s="27"/>
      <c r="E65" s="114" t="s">
        <v>60</v>
      </c>
      <c r="F65" s="114"/>
      <c r="G65" s="114"/>
      <c r="H65" s="114"/>
      <c r="I65" s="114"/>
      <c r="J65" s="26">
        <v>163.09</v>
      </c>
      <c r="K65" s="297"/>
      <c r="L65" s="297"/>
      <c r="M65" s="26">
        <v>163.09</v>
      </c>
      <c r="N65" s="26">
        <f t="shared" si="5"/>
        <v>100</v>
      </c>
      <c r="O65" s="300"/>
    </row>
    <row r="66" spans="1:15" x14ac:dyDescent="0.25">
      <c r="A66" s="210"/>
      <c r="B66" s="27"/>
      <c r="C66" s="114">
        <v>3295</v>
      </c>
      <c r="D66" s="29"/>
      <c r="E66" s="395" t="s">
        <v>61</v>
      </c>
      <c r="F66" s="395"/>
      <c r="G66" s="395"/>
      <c r="H66" s="395"/>
      <c r="I66" s="395"/>
      <c r="J66" s="26">
        <v>1847.96</v>
      </c>
      <c r="K66" s="297"/>
      <c r="L66" s="297"/>
      <c r="M66" s="26">
        <v>2115.44</v>
      </c>
      <c r="N66" s="26">
        <f t="shared" si="5"/>
        <v>114.47433927141279</v>
      </c>
      <c r="O66" s="300"/>
    </row>
    <row r="67" spans="1:15" x14ac:dyDescent="0.25">
      <c r="A67" s="210"/>
      <c r="B67" s="27"/>
      <c r="C67" s="114">
        <v>3296</v>
      </c>
      <c r="D67" s="29"/>
      <c r="E67" s="114" t="s">
        <v>23</v>
      </c>
      <c r="F67" s="114"/>
      <c r="G67" s="114"/>
      <c r="H67" s="114"/>
      <c r="I67" s="114"/>
      <c r="J67" s="26">
        <v>404.34</v>
      </c>
      <c r="K67" s="297"/>
      <c r="L67" s="297"/>
      <c r="M67" s="26">
        <v>0</v>
      </c>
      <c r="N67" s="26"/>
      <c r="O67" s="300"/>
    </row>
    <row r="68" spans="1:15" x14ac:dyDescent="0.25">
      <c r="A68" s="210"/>
      <c r="B68" s="27"/>
      <c r="C68" s="114">
        <v>3299</v>
      </c>
      <c r="D68" s="29"/>
      <c r="E68" s="395" t="s">
        <v>59</v>
      </c>
      <c r="F68" s="395"/>
      <c r="G68" s="395"/>
      <c r="H68" s="395"/>
      <c r="I68" s="395"/>
      <c r="J68" s="26">
        <v>32.35</v>
      </c>
      <c r="K68" s="297"/>
      <c r="L68" s="297"/>
      <c r="M68" s="26">
        <v>53.1</v>
      </c>
      <c r="N68" s="26">
        <f t="shared" si="5"/>
        <v>164.14219474497682</v>
      </c>
      <c r="O68" s="300"/>
    </row>
    <row r="69" spans="1:15" x14ac:dyDescent="0.25">
      <c r="A69" s="332"/>
      <c r="B69" s="307"/>
      <c r="C69" s="306"/>
      <c r="D69" s="337"/>
      <c r="E69" s="398"/>
      <c r="F69" s="398"/>
      <c r="G69" s="398"/>
      <c r="H69" s="398"/>
      <c r="I69" s="398"/>
      <c r="J69" s="322"/>
      <c r="K69" s="322"/>
      <c r="L69" s="322"/>
      <c r="M69" s="322"/>
      <c r="N69" s="308"/>
      <c r="O69" s="323"/>
    </row>
    <row r="70" spans="1:15" x14ac:dyDescent="0.25">
      <c r="A70" s="209">
        <v>34</v>
      </c>
      <c r="B70" s="101"/>
      <c r="C70" s="102"/>
      <c r="D70" s="101"/>
      <c r="E70" s="422" t="s">
        <v>62</v>
      </c>
      <c r="F70" s="422"/>
      <c r="G70" s="422"/>
      <c r="H70" s="422"/>
      <c r="I70" s="422"/>
      <c r="J70" s="97">
        <f>J71</f>
        <v>301.27999999999997</v>
      </c>
      <c r="K70" s="97">
        <v>270</v>
      </c>
      <c r="L70" s="97"/>
      <c r="M70" s="97">
        <f>M71</f>
        <v>269.13</v>
      </c>
      <c r="N70" s="96">
        <f>M70/J70*100</f>
        <v>89.328863515666498</v>
      </c>
      <c r="O70" s="296">
        <f>M70/K70*100</f>
        <v>99.677777777777777</v>
      </c>
    </row>
    <row r="71" spans="1:15" x14ac:dyDescent="0.25">
      <c r="A71" s="210"/>
      <c r="B71" s="120">
        <v>343</v>
      </c>
      <c r="C71" s="114"/>
      <c r="D71" s="27"/>
      <c r="E71" s="396" t="s">
        <v>14</v>
      </c>
      <c r="F71" s="397"/>
      <c r="G71" s="397"/>
      <c r="H71" s="397"/>
      <c r="I71" s="397"/>
      <c r="J71" s="25">
        <f>SUM(J72:J74)</f>
        <v>301.27999999999997</v>
      </c>
      <c r="K71" s="298"/>
      <c r="L71" s="298"/>
      <c r="M71" s="25">
        <f t="shared" ref="M71" si="6">SUM(M72:M74)</f>
        <v>269.13</v>
      </c>
      <c r="N71" s="25">
        <f>M71/J71*100</f>
        <v>89.328863515666498</v>
      </c>
      <c r="O71" s="299"/>
    </row>
    <row r="72" spans="1:15" x14ac:dyDescent="0.25">
      <c r="A72" s="210"/>
      <c r="B72" s="120"/>
      <c r="C72" s="114">
        <v>3431</v>
      </c>
      <c r="D72" s="29"/>
      <c r="E72" s="395" t="s">
        <v>63</v>
      </c>
      <c r="F72" s="395"/>
      <c r="G72" s="395"/>
      <c r="H72" s="395"/>
      <c r="I72" s="395"/>
      <c r="J72" s="26">
        <v>195.82</v>
      </c>
      <c r="K72" s="297"/>
      <c r="L72" s="297"/>
      <c r="M72" s="26">
        <v>269.13</v>
      </c>
      <c r="N72" s="22">
        <f>M72/J72*100</f>
        <v>137.43744254927998</v>
      </c>
      <c r="O72" s="300"/>
    </row>
    <row r="73" spans="1:15" x14ac:dyDescent="0.25">
      <c r="A73" s="210"/>
      <c r="B73" s="27"/>
      <c r="C73" s="114">
        <v>3432</v>
      </c>
      <c r="D73" s="29"/>
      <c r="E73" s="395" t="s">
        <v>167</v>
      </c>
      <c r="F73" s="395"/>
      <c r="G73" s="395"/>
      <c r="H73" s="395"/>
      <c r="I73" s="395"/>
      <c r="J73" s="26"/>
      <c r="K73" s="297"/>
      <c r="L73" s="297"/>
      <c r="M73" s="26"/>
      <c r="N73" s="22"/>
      <c r="O73" s="300"/>
    </row>
    <row r="74" spans="1:15" x14ac:dyDescent="0.25">
      <c r="A74" s="210"/>
      <c r="B74" s="27"/>
      <c r="C74" s="114">
        <v>3433</v>
      </c>
      <c r="D74" s="32"/>
      <c r="E74" s="395" t="s">
        <v>64</v>
      </c>
      <c r="F74" s="395"/>
      <c r="G74" s="395"/>
      <c r="H74" s="395"/>
      <c r="I74" s="395"/>
      <c r="J74" s="26">
        <v>105.46</v>
      </c>
      <c r="K74" s="297"/>
      <c r="L74" s="297"/>
      <c r="M74" s="26">
        <v>0</v>
      </c>
      <c r="N74" s="22">
        <f t="shared" ref="N74:N95" si="7">M74/J74*100</f>
        <v>0</v>
      </c>
      <c r="O74" s="300"/>
    </row>
    <row r="75" spans="1:15" x14ac:dyDescent="0.25">
      <c r="A75" s="332"/>
      <c r="B75" s="307"/>
      <c r="C75" s="306"/>
      <c r="D75" s="338"/>
      <c r="E75" s="306"/>
      <c r="F75" s="306"/>
      <c r="G75" s="306"/>
      <c r="H75" s="306"/>
      <c r="I75" s="306"/>
      <c r="J75" s="322"/>
      <c r="K75" s="322"/>
      <c r="L75" s="322"/>
      <c r="M75" s="322"/>
      <c r="N75" s="309"/>
      <c r="O75" s="310"/>
    </row>
    <row r="76" spans="1:15" x14ac:dyDescent="0.25">
      <c r="A76" s="209">
        <v>37</v>
      </c>
      <c r="B76" s="116"/>
      <c r="C76" s="118"/>
      <c r="D76" s="103"/>
      <c r="E76" s="118" t="s">
        <v>150</v>
      </c>
      <c r="F76" s="118"/>
      <c r="G76" s="118"/>
      <c r="H76" s="118"/>
      <c r="I76" s="118"/>
      <c r="J76" s="97">
        <f t="shared" ref="J76" si="8">J77</f>
        <v>189.86</v>
      </c>
      <c r="K76" s="97">
        <v>150.63999999999999</v>
      </c>
      <c r="L76" s="97"/>
      <c r="M76" s="97">
        <f>M77</f>
        <v>150.63999999999999</v>
      </c>
      <c r="N76" s="96">
        <f t="shared" si="7"/>
        <v>79.342673548930776</v>
      </c>
      <c r="O76" s="203">
        <f t="shared" ref="O76:O87" si="9">M76/K76*100</f>
        <v>100</v>
      </c>
    </row>
    <row r="77" spans="1:15" x14ac:dyDescent="0.25">
      <c r="A77" s="210"/>
      <c r="B77" s="120">
        <v>372</v>
      </c>
      <c r="C77" s="115"/>
      <c r="D77" s="84"/>
      <c r="E77" s="115" t="s">
        <v>148</v>
      </c>
      <c r="F77" s="115"/>
      <c r="G77" s="115"/>
      <c r="H77" s="115"/>
      <c r="I77" s="115"/>
      <c r="J77" s="25">
        <f>J78</f>
        <v>189.86</v>
      </c>
      <c r="K77" s="298"/>
      <c r="L77" s="298"/>
      <c r="M77" s="25">
        <f t="shared" ref="M77" si="10">M78</f>
        <v>150.63999999999999</v>
      </c>
      <c r="N77" s="24">
        <f t="shared" si="7"/>
        <v>79.342673548930776</v>
      </c>
      <c r="O77" s="299"/>
    </row>
    <row r="78" spans="1:15" x14ac:dyDescent="0.25">
      <c r="A78" s="210"/>
      <c r="B78" s="120"/>
      <c r="C78" s="114">
        <v>3722</v>
      </c>
      <c r="D78" s="32"/>
      <c r="E78" s="114" t="s">
        <v>149</v>
      </c>
      <c r="F78" s="114"/>
      <c r="G78" s="114"/>
      <c r="H78" s="114"/>
      <c r="I78" s="114"/>
      <c r="J78" s="26">
        <v>189.86</v>
      </c>
      <c r="K78" s="297"/>
      <c r="L78" s="297"/>
      <c r="M78" s="26">
        <v>150.63999999999999</v>
      </c>
      <c r="N78" s="22">
        <f t="shared" si="7"/>
        <v>79.342673548930776</v>
      </c>
      <c r="O78" s="300"/>
    </row>
    <row r="79" spans="1:15" s="340" customFormat="1" x14ac:dyDescent="0.25">
      <c r="A79" s="334"/>
      <c r="B79" s="316"/>
      <c r="C79" s="315"/>
      <c r="D79" s="339"/>
      <c r="E79" s="315"/>
      <c r="F79" s="315"/>
      <c r="G79" s="315"/>
      <c r="H79" s="315"/>
      <c r="I79" s="315"/>
      <c r="J79" s="279"/>
      <c r="K79" s="279"/>
      <c r="L79" s="279"/>
      <c r="M79" s="279"/>
      <c r="N79" s="303"/>
      <c r="O79" s="304"/>
    </row>
    <row r="80" spans="1:15" x14ac:dyDescent="0.25">
      <c r="A80" s="209">
        <v>38</v>
      </c>
      <c r="B80" s="101"/>
      <c r="C80" s="102"/>
      <c r="D80" s="101"/>
      <c r="E80" s="422" t="s">
        <v>112</v>
      </c>
      <c r="F80" s="422"/>
      <c r="G80" s="422"/>
      <c r="H80" s="422"/>
      <c r="I80" s="422"/>
      <c r="J80" s="97">
        <f>J81</f>
        <v>0</v>
      </c>
      <c r="K80" s="97">
        <v>35.090000000000003</v>
      </c>
      <c r="L80" s="97"/>
      <c r="M80" s="97">
        <f>M81</f>
        <v>35.090000000000003</v>
      </c>
      <c r="N80" s="96"/>
      <c r="O80" s="203">
        <f t="shared" si="9"/>
        <v>100</v>
      </c>
    </row>
    <row r="81" spans="1:15" x14ac:dyDescent="0.25">
      <c r="A81" s="210"/>
      <c r="B81" s="120">
        <v>381</v>
      </c>
      <c r="C81" s="114"/>
      <c r="D81" s="29"/>
      <c r="E81" s="396" t="s">
        <v>71</v>
      </c>
      <c r="F81" s="397"/>
      <c r="G81" s="397"/>
      <c r="H81" s="397"/>
      <c r="I81" s="427"/>
      <c r="J81" s="25">
        <f>J82</f>
        <v>0</v>
      </c>
      <c r="K81" s="298"/>
      <c r="L81" s="298"/>
      <c r="M81" s="25">
        <f>M83</f>
        <v>35.090000000000003</v>
      </c>
      <c r="N81" s="24"/>
      <c r="O81" s="299"/>
    </row>
    <row r="82" spans="1:15" x14ac:dyDescent="0.25">
      <c r="A82" s="210"/>
      <c r="B82" s="120"/>
      <c r="C82" s="114">
        <v>3811</v>
      </c>
      <c r="D82" s="29"/>
      <c r="E82" s="114" t="s">
        <v>151</v>
      </c>
      <c r="F82" s="33"/>
      <c r="G82" s="33"/>
      <c r="H82" s="33"/>
      <c r="I82" s="33"/>
      <c r="J82" s="26"/>
      <c r="K82" s="297"/>
      <c r="L82" s="297"/>
      <c r="M82" s="26"/>
      <c r="N82" s="22"/>
      <c r="O82" s="300"/>
    </row>
    <row r="83" spans="1:15" x14ac:dyDescent="0.25">
      <c r="A83" s="210"/>
      <c r="B83" s="27"/>
      <c r="C83" s="114">
        <v>3812</v>
      </c>
      <c r="D83" s="29"/>
      <c r="E83" s="114" t="s">
        <v>171</v>
      </c>
      <c r="F83" s="33"/>
      <c r="G83" s="33"/>
      <c r="H83" s="33"/>
      <c r="I83" s="33"/>
      <c r="J83" s="26">
        <v>40.14</v>
      </c>
      <c r="K83" s="297"/>
      <c r="L83" s="297"/>
      <c r="M83" s="26">
        <v>35.090000000000003</v>
      </c>
      <c r="N83" s="22"/>
      <c r="O83" s="300"/>
    </row>
    <row r="84" spans="1:15" x14ac:dyDescent="0.25">
      <c r="A84" s="332"/>
      <c r="B84" s="307"/>
      <c r="C84" s="306"/>
      <c r="D84" s="337"/>
      <c r="E84" s="306"/>
      <c r="F84" s="341"/>
      <c r="G84" s="341"/>
      <c r="H84" s="341"/>
      <c r="I84" s="341"/>
      <c r="J84" s="322"/>
      <c r="K84" s="322"/>
      <c r="L84" s="322"/>
      <c r="M84" s="322"/>
      <c r="N84" s="309"/>
      <c r="O84" s="310"/>
    </row>
    <row r="85" spans="1:15" x14ac:dyDescent="0.25">
      <c r="A85" s="207">
        <v>4</v>
      </c>
      <c r="B85" s="119"/>
      <c r="C85" s="119"/>
      <c r="D85" s="119"/>
      <c r="E85" s="428" t="s">
        <v>65</v>
      </c>
      <c r="F85" s="428"/>
      <c r="G85" s="428"/>
      <c r="H85" s="428"/>
      <c r="I85" s="428"/>
      <c r="J85" s="93">
        <f>SUM(J87)</f>
        <v>7106.46</v>
      </c>
      <c r="K85" s="93">
        <f>K87</f>
        <v>546.91</v>
      </c>
      <c r="L85" s="93"/>
      <c r="M85" s="93">
        <f t="shared" ref="M85" si="11">SUM(M87)</f>
        <v>609.32000000000005</v>
      </c>
      <c r="N85" s="92">
        <f t="shared" si="7"/>
        <v>8.574170543421058</v>
      </c>
      <c r="O85" s="208">
        <f t="shared" si="9"/>
        <v>111.41138395714106</v>
      </c>
    </row>
    <row r="86" spans="1:15" x14ac:dyDescent="0.25">
      <c r="A86" s="342"/>
      <c r="B86" s="343"/>
      <c r="C86" s="343"/>
      <c r="D86" s="343"/>
      <c r="E86" s="426"/>
      <c r="F86" s="426"/>
      <c r="G86" s="426"/>
      <c r="H86" s="426"/>
      <c r="I86" s="426"/>
      <c r="J86" s="330"/>
      <c r="K86" s="330"/>
      <c r="L86" s="330"/>
      <c r="M86" s="330"/>
      <c r="N86" s="344"/>
      <c r="O86" s="345"/>
    </row>
    <row r="87" spans="1:15" x14ac:dyDescent="0.25">
      <c r="A87" s="209">
        <v>42</v>
      </c>
      <c r="B87" s="101" t="s">
        <v>33</v>
      </c>
      <c r="C87" s="101"/>
      <c r="D87" s="101"/>
      <c r="E87" s="414" t="s">
        <v>66</v>
      </c>
      <c r="F87" s="414"/>
      <c r="G87" s="414"/>
      <c r="H87" s="414"/>
      <c r="I87" s="414"/>
      <c r="J87" s="97">
        <f>SUM(J90+J94)</f>
        <v>7106.46</v>
      </c>
      <c r="K87" s="97">
        <v>546.91</v>
      </c>
      <c r="L87" s="97"/>
      <c r="M87" s="97">
        <f>M88+M90+M94</f>
        <v>609.32000000000005</v>
      </c>
      <c r="N87" s="96">
        <f t="shared" si="7"/>
        <v>8.574170543421058</v>
      </c>
      <c r="O87" s="203">
        <f t="shared" si="9"/>
        <v>111.41138395714106</v>
      </c>
    </row>
    <row r="88" spans="1:15" x14ac:dyDescent="0.25">
      <c r="A88" s="210"/>
      <c r="B88" s="120">
        <v>421</v>
      </c>
      <c r="C88" s="27"/>
      <c r="D88" s="27"/>
      <c r="E88" s="115" t="s">
        <v>75</v>
      </c>
      <c r="F88" s="114"/>
      <c r="G88" s="114"/>
      <c r="H88" s="114"/>
      <c r="I88" s="114"/>
      <c r="J88" s="25">
        <v>0</v>
      </c>
      <c r="K88" s="298"/>
      <c r="L88" s="298"/>
      <c r="M88" s="25">
        <v>0</v>
      </c>
      <c r="N88" s="24"/>
      <c r="O88" s="299"/>
    </row>
    <row r="89" spans="1:15" x14ac:dyDescent="0.25">
      <c r="A89" s="210"/>
      <c r="B89" s="335"/>
      <c r="C89" s="307"/>
      <c r="D89" s="307"/>
      <c r="E89" s="306"/>
      <c r="F89" s="306"/>
      <c r="G89" s="306"/>
      <c r="H89" s="306"/>
      <c r="I89" s="306"/>
      <c r="J89" s="322"/>
      <c r="K89" s="322"/>
      <c r="L89" s="322"/>
      <c r="M89" s="322"/>
      <c r="N89" s="309"/>
      <c r="O89" s="310"/>
    </row>
    <row r="90" spans="1:15" x14ac:dyDescent="0.25">
      <c r="A90" s="210"/>
      <c r="B90" s="28">
        <v>422</v>
      </c>
      <c r="C90" s="27"/>
      <c r="D90" s="27"/>
      <c r="E90" s="401" t="s">
        <v>16</v>
      </c>
      <c r="F90" s="401"/>
      <c r="G90" s="401"/>
      <c r="H90" s="401"/>
      <c r="I90" s="401"/>
      <c r="J90" s="25">
        <f>SUM(J91+J92)</f>
        <v>6421.72</v>
      </c>
      <c r="K90" s="298"/>
      <c r="L90" s="298"/>
      <c r="M90" s="25">
        <f>SUM(M91+M92)</f>
        <v>0</v>
      </c>
      <c r="N90" s="24"/>
      <c r="O90" s="299"/>
    </row>
    <row r="91" spans="1:15" x14ac:dyDescent="0.25">
      <c r="A91" s="210"/>
      <c r="B91" s="28"/>
      <c r="C91" s="114">
        <v>4221</v>
      </c>
      <c r="D91" s="27"/>
      <c r="E91" s="413" t="s">
        <v>67</v>
      </c>
      <c r="F91" s="413"/>
      <c r="G91" s="413"/>
      <c r="H91" s="413"/>
      <c r="I91" s="413"/>
      <c r="J91" s="26">
        <v>6421.72</v>
      </c>
      <c r="K91" s="297"/>
      <c r="L91" s="297"/>
      <c r="M91" s="26"/>
      <c r="N91" s="22"/>
      <c r="O91" s="300"/>
    </row>
    <row r="92" spans="1:15" x14ac:dyDescent="0.25">
      <c r="A92" s="210"/>
      <c r="B92" s="27"/>
      <c r="C92" s="114">
        <v>4227</v>
      </c>
      <c r="D92" s="27"/>
      <c r="E92" s="395" t="s">
        <v>68</v>
      </c>
      <c r="F92" s="395"/>
      <c r="G92" s="395"/>
      <c r="H92" s="395"/>
      <c r="I92" s="395"/>
      <c r="J92" s="26"/>
      <c r="K92" s="297"/>
      <c r="L92" s="297"/>
      <c r="M92" s="26"/>
      <c r="N92" s="22"/>
      <c r="O92" s="300"/>
    </row>
    <row r="93" spans="1:15" x14ac:dyDescent="0.25">
      <c r="A93" s="210"/>
      <c r="B93" s="335"/>
      <c r="C93" s="306"/>
      <c r="D93" s="307"/>
      <c r="E93" s="306"/>
      <c r="F93" s="306"/>
      <c r="G93" s="306"/>
      <c r="H93" s="306"/>
      <c r="I93" s="306"/>
      <c r="J93" s="322"/>
      <c r="K93" s="322"/>
      <c r="L93" s="322"/>
      <c r="M93" s="322"/>
      <c r="N93" s="309"/>
      <c r="O93" s="310"/>
    </row>
    <row r="94" spans="1:15" x14ac:dyDescent="0.25">
      <c r="A94" s="210"/>
      <c r="B94" s="120">
        <v>424</v>
      </c>
      <c r="C94" s="114"/>
      <c r="D94" s="27"/>
      <c r="E94" s="115" t="s">
        <v>74</v>
      </c>
      <c r="F94" s="114"/>
      <c r="G94" s="114"/>
      <c r="H94" s="114"/>
      <c r="I94" s="114"/>
      <c r="J94" s="25">
        <f>SUM(J95)</f>
        <v>684.74</v>
      </c>
      <c r="K94" s="298"/>
      <c r="L94" s="298"/>
      <c r="M94" s="25">
        <f t="shared" ref="M94" si="12">SUM(M95)</f>
        <v>609.32000000000005</v>
      </c>
      <c r="N94" s="24">
        <f t="shared" si="7"/>
        <v>88.985600373864543</v>
      </c>
      <c r="O94" s="299"/>
    </row>
    <row r="95" spans="1:15" x14ac:dyDescent="0.25">
      <c r="A95" s="210"/>
      <c r="B95" s="27"/>
      <c r="C95" s="114">
        <v>4241</v>
      </c>
      <c r="D95" s="27"/>
      <c r="E95" s="114" t="s">
        <v>24</v>
      </c>
      <c r="F95" s="114"/>
      <c r="G95" s="114"/>
      <c r="H95" s="114"/>
      <c r="I95" s="114"/>
      <c r="J95" s="26">
        <v>684.74</v>
      </c>
      <c r="K95" s="297"/>
      <c r="L95" s="297"/>
      <c r="M95" s="26">
        <v>609.32000000000005</v>
      </c>
      <c r="N95" s="22">
        <f t="shared" si="7"/>
        <v>88.985600373864543</v>
      </c>
      <c r="O95" s="300"/>
    </row>
    <row r="96" spans="1:15" x14ac:dyDescent="0.25">
      <c r="A96" s="347"/>
      <c r="B96" s="347"/>
      <c r="C96" s="348"/>
      <c r="D96" s="347"/>
      <c r="E96" s="306"/>
      <c r="F96" s="306"/>
      <c r="G96" s="306"/>
      <c r="H96" s="306"/>
      <c r="I96" s="306"/>
      <c r="J96" s="322"/>
      <c r="K96" s="322"/>
      <c r="L96" s="322"/>
      <c r="M96" s="322"/>
      <c r="N96" s="309"/>
      <c r="O96" s="310"/>
    </row>
    <row r="97" spans="1:16" x14ac:dyDescent="0.25">
      <c r="A97" s="349"/>
      <c r="B97" s="350"/>
      <c r="C97" s="350"/>
      <c r="D97" s="350"/>
      <c r="E97" s="423" t="s">
        <v>186</v>
      </c>
      <c r="F97" s="424"/>
      <c r="G97" s="424"/>
      <c r="H97" s="424"/>
      <c r="I97" s="425"/>
      <c r="J97" s="194">
        <f>J7</f>
        <v>362436.02999999997</v>
      </c>
      <c r="K97" s="194">
        <f>K7</f>
        <v>437294.52999999997</v>
      </c>
      <c r="L97" s="301"/>
      <c r="M97" s="194">
        <f>M7</f>
        <v>440448</v>
      </c>
      <c r="N97" s="22">
        <f t="shared" ref="N97:N101" si="13">M97/J97*100</f>
        <v>121.52434182661145</v>
      </c>
      <c r="O97" s="211">
        <f t="shared" ref="O97:O99" si="14">M97/K97*100</f>
        <v>100.72113181932554</v>
      </c>
      <c r="P97" s="214"/>
    </row>
    <row r="98" spans="1:16" x14ac:dyDescent="0.25">
      <c r="A98" s="351"/>
      <c r="B98" s="352"/>
      <c r="C98" s="352"/>
      <c r="D98" s="352"/>
      <c r="E98" s="423" t="s">
        <v>187</v>
      </c>
      <c r="F98" s="424"/>
      <c r="G98" s="424"/>
      <c r="H98" s="424"/>
      <c r="I98" s="425"/>
      <c r="J98" s="193">
        <f>J97-J99</f>
        <v>-851.23000000009779</v>
      </c>
      <c r="K98" s="193">
        <f>K97-K99</f>
        <v>-85.250000000058208</v>
      </c>
      <c r="L98" s="302"/>
      <c r="M98" s="193">
        <f t="shared" ref="M98" si="15">M97-M99</f>
        <v>586.86999999993714</v>
      </c>
      <c r="N98" s="22">
        <f t="shared" si="13"/>
        <v>-68.943763730116387</v>
      </c>
      <c r="O98" s="211">
        <f t="shared" si="14"/>
        <v>-688.41055718420694</v>
      </c>
      <c r="P98" s="214"/>
    </row>
    <row r="99" spans="1:16" x14ac:dyDescent="0.25">
      <c r="A99" s="352"/>
      <c r="B99" s="352"/>
      <c r="C99" s="352"/>
      <c r="D99" s="352"/>
      <c r="E99" s="423" t="s">
        <v>188</v>
      </c>
      <c r="F99" s="424"/>
      <c r="G99" s="424"/>
      <c r="H99" s="424"/>
      <c r="I99" s="424"/>
      <c r="J99" s="194">
        <f>J21</f>
        <v>363287.26000000007</v>
      </c>
      <c r="K99" s="194">
        <f>K21</f>
        <v>437379.78</v>
      </c>
      <c r="L99" s="301"/>
      <c r="M99" s="194">
        <f>M21</f>
        <v>439861.13000000006</v>
      </c>
      <c r="N99" s="22">
        <f t="shared" si="13"/>
        <v>121.07804991565077</v>
      </c>
      <c r="O99" s="211">
        <f t="shared" si="14"/>
        <v>100.56732160777986</v>
      </c>
      <c r="P99" s="214"/>
    </row>
    <row r="100" spans="1:16" x14ac:dyDescent="0.25">
      <c r="A100" s="353"/>
      <c r="B100" s="354"/>
      <c r="C100" s="353"/>
      <c r="D100" s="353"/>
      <c r="E100" s="429"/>
      <c r="F100" s="429"/>
      <c r="G100" s="429"/>
      <c r="H100" s="429"/>
      <c r="I100" s="429"/>
      <c r="J100" s="346"/>
      <c r="K100" s="346"/>
      <c r="L100" s="346"/>
      <c r="M100" s="346"/>
      <c r="N100" s="309"/>
      <c r="O100" s="323"/>
      <c r="P100" s="214"/>
    </row>
    <row r="101" spans="1:16" x14ac:dyDescent="0.25">
      <c r="A101" s="355"/>
      <c r="B101" s="355"/>
      <c r="C101" s="355"/>
      <c r="D101" s="355"/>
      <c r="E101" s="423" t="s">
        <v>187</v>
      </c>
      <c r="F101" s="424"/>
      <c r="G101" s="424"/>
      <c r="H101" s="424"/>
      <c r="I101" s="425"/>
      <c r="J101" s="9">
        <v>85.25</v>
      </c>
      <c r="K101" s="9">
        <v>0</v>
      </c>
      <c r="L101" s="9"/>
      <c r="M101" s="9">
        <v>672.12</v>
      </c>
      <c r="N101" s="22">
        <f t="shared" si="13"/>
        <v>788.4105571847507</v>
      </c>
      <c r="O101" s="211"/>
    </row>
    <row r="102" spans="1:16" x14ac:dyDescent="0.25">
      <c r="A102" s="355"/>
      <c r="B102" s="355"/>
      <c r="C102" s="355"/>
      <c r="D102" s="355"/>
    </row>
  </sheetData>
  <mergeCells count="72">
    <mergeCell ref="E35:I35"/>
    <mergeCell ref="E98:I98"/>
    <mergeCell ref="E99:I99"/>
    <mergeCell ref="E101:I101"/>
    <mergeCell ref="E86:I86"/>
    <mergeCell ref="E81:I81"/>
    <mergeCell ref="E85:I85"/>
    <mergeCell ref="E92:I92"/>
    <mergeCell ref="E97:I97"/>
    <mergeCell ref="E90:I90"/>
    <mergeCell ref="E80:I80"/>
    <mergeCell ref="E100:I100"/>
    <mergeCell ref="E56:I56"/>
    <mergeCell ref="E46:I46"/>
    <mergeCell ref="E70:I70"/>
    <mergeCell ref="A3:J3"/>
    <mergeCell ref="E26:I26"/>
    <mergeCell ref="E31:I31"/>
    <mergeCell ref="E27:I27"/>
    <mergeCell ref="E25:I25"/>
    <mergeCell ref="A5:C5"/>
    <mergeCell ref="E23:I23"/>
    <mergeCell ref="E7:I7"/>
    <mergeCell ref="E24:I24"/>
    <mergeCell ref="E21:I21"/>
    <mergeCell ref="E30:I30"/>
    <mergeCell ref="E91:I91"/>
    <mergeCell ref="E61:I61"/>
    <mergeCell ref="E87:I87"/>
    <mergeCell ref="E54:I54"/>
    <mergeCell ref="E47:I47"/>
    <mergeCell ref="E74:I74"/>
    <mergeCell ref="E73:I73"/>
    <mergeCell ref="E64:I64"/>
    <mergeCell ref="E69:I69"/>
    <mergeCell ref="E63:I63"/>
    <mergeCell ref="E72:I72"/>
    <mergeCell ref="E51:I51"/>
    <mergeCell ref="E53:I53"/>
    <mergeCell ref="E58:I58"/>
    <mergeCell ref="E60:I60"/>
    <mergeCell ref="E57:I57"/>
    <mergeCell ref="E38:I38"/>
    <mergeCell ref="E4:I4"/>
    <mergeCell ref="E6:I6"/>
    <mergeCell ref="E16:I16"/>
    <mergeCell ref="E9:I9"/>
    <mergeCell ref="E8:I8"/>
    <mergeCell ref="E5:I5"/>
    <mergeCell ref="E28:I28"/>
    <mergeCell ref="E22:I22"/>
    <mergeCell ref="E29:I29"/>
    <mergeCell ref="E17:I17"/>
    <mergeCell ref="E20:I20"/>
    <mergeCell ref="E37:I37"/>
    <mergeCell ref="E36:I36"/>
    <mergeCell ref="E33:I33"/>
    <mergeCell ref="E32:I32"/>
    <mergeCell ref="E39:I39"/>
    <mergeCell ref="E68:I68"/>
    <mergeCell ref="E71:I71"/>
    <mergeCell ref="E66:I66"/>
    <mergeCell ref="E52:I52"/>
    <mergeCell ref="E49:I49"/>
    <mergeCell ref="E41:I41"/>
    <mergeCell ref="E40:I40"/>
    <mergeCell ref="E43:I43"/>
    <mergeCell ref="E44:I44"/>
    <mergeCell ref="E59:I59"/>
    <mergeCell ref="E42:I42"/>
    <mergeCell ref="E50:I50"/>
    <mergeCell ref="E45:I45"/>
  </mergeCell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4" workbookViewId="0">
      <selection activeCell="E18" sqref="E18"/>
    </sheetView>
  </sheetViews>
  <sheetFormatPr defaultRowHeight="15" x14ac:dyDescent="0.25"/>
  <cols>
    <col min="1" max="1" width="49" customWidth="1"/>
    <col min="2" max="2" width="15.85546875" customWidth="1"/>
    <col min="3" max="3" width="16.140625" customWidth="1"/>
    <col min="4" max="4" width="12.5703125" customWidth="1"/>
    <col min="5" max="5" width="11.85546875" customWidth="1"/>
    <col min="6" max="7" width="12.5703125" customWidth="1"/>
  </cols>
  <sheetData>
    <row r="1" spans="1:7" ht="15.75" x14ac:dyDescent="0.25">
      <c r="A1" s="221" t="s">
        <v>25</v>
      </c>
      <c r="B1" s="281"/>
    </row>
    <row r="2" spans="1:7" ht="15.75" x14ac:dyDescent="0.25">
      <c r="A2" s="430" t="s">
        <v>191</v>
      </c>
      <c r="B2" s="430"/>
      <c r="C2" s="430"/>
      <c r="D2" s="430"/>
      <c r="E2" s="430"/>
      <c r="F2" s="430"/>
      <c r="G2" s="430"/>
    </row>
    <row r="3" spans="1:7" ht="18.75" thickBot="1" x14ac:dyDescent="0.3">
      <c r="A3" s="215"/>
      <c r="B3" s="215"/>
      <c r="C3" s="215"/>
      <c r="D3" s="215"/>
      <c r="E3" s="216"/>
      <c r="F3" s="216"/>
      <c r="G3" s="216"/>
    </row>
    <row r="4" spans="1:7" ht="32.25" thickBot="1" x14ac:dyDescent="0.3">
      <c r="A4" s="131" t="s">
        <v>183</v>
      </c>
      <c r="B4" s="282" t="s">
        <v>215</v>
      </c>
      <c r="C4" s="133" t="s">
        <v>216</v>
      </c>
      <c r="D4" s="128" t="s">
        <v>217</v>
      </c>
      <c r="E4" s="134" t="s">
        <v>218</v>
      </c>
      <c r="F4" s="132" t="s">
        <v>177</v>
      </c>
      <c r="G4" s="135" t="s">
        <v>177</v>
      </c>
    </row>
    <row r="5" spans="1:7" x14ac:dyDescent="0.25">
      <c r="A5" s="128">
        <v>1</v>
      </c>
      <c r="B5" s="128">
        <v>2</v>
      </c>
      <c r="C5" s="128">
        <v>3</v>
      </c>
      <c r="D5" s="128">
        <v>4</v>
      </c>
      <c r="E5" s="128">
        <v>5</v>
      </c>
      <c r="F5" s="128" t="s">
        <v>205</v>
      </c>
      <c r="G5" s="128" t="s">
        <v>206</v>
      </c>
    </row>
    <row r="6" spans="1:7" x14ac:dyDescent="0.25">
      <c r="A6" s="248" t="s">
        <v>192</v>
      </c>
      <c r="B6" s="284">
        <f>B8+B11+B14+B17</f>
        <v>362436.02999999997</v>
      </c>
      <c r="C6" s="249">
        <f>C8+C11+C14+C17</f>
        <v>437294.52999999997</v>
      </c>
      <c r="D6" s="250"/>
      <c r="E6" s="249">
        <f>E8+E11+E14+E17</f>
        <v>440448</v>
      </c>
      <c r="F6" s="386">
        <f>E6/B6*100</f>
        <v>121.52434182661145</v>
      </c>
      <c r="G6" s="386">
        <f>E6/C6*100</f>
        <v>100.72113181932554</v>
      </c>
    </row>
    <row r="7" spans="1:7" x14ac:dyDescent="0.25">
      <c r="A7" s="217"/>
      <c r="B7" s="285"/>
      <c r="C7" s="235"/>
      <c r="D7" s="236"/>
      <c r="E7" s="243"/>
      <c r="F7" s="9"/>
      <c r="G7" s="9"/>
    </row>
    <row r="8" spans="1:7" ht="18.75" customHeight="1" x14ac:dyDescent="0.25">
      <c r="A8" s="217" t="s">
        <v>189</v>
      </c>
      <c r="B8" s="290">
        <f>B9</f>
        <v>729.97</v>
      </c>
      <c r="C8" s="242">
        <f>C9</f>
        <v>729.98</v>
      </c>
      <c r="D8" s="236"/>
      <c r="E8" s="242">
        <f>E9</f>
        <v>729.97</v>
      </c>
      <c r="F8" s="289">
        <f>E8/B8*100</f>
        <v>100</v>
      </c>
      <c r="G8" s="289">
        <f>E8/C8*100</f>
        <v>99.998630099454772</v>
      </c>
    </row>
    <row r="9" spans="1:7" ht="17.25" customHeight="1" x14ac:dyDescent="0.25">
      <c r="A9" s="219" t="s">
        <v>196</v>
      </c>
      <c r="B9" s="283">
        <v>729.97</v>
      </c>
      <c r="C9" s="235">
        <v>729.98</v>
      </c>
      <c r="D9" s="236"/>
      <c r="E9" s="243">
        <v>729.97</v>
      </c>
      <c r="F9" s="289">
        <f t="shared" ref="F9:F18" si="0">E9/B9*100</f>
        <v>100</v>
      </c>
      <c r="G9" s="289">
        <f t="shared" ref="G9:G18" si="1">E9/C9*100</f>
        <v>99.998630099454772</v>
      </c>
    </row>
    <row r="10" spans="1:7" x14ac:dyDescent="0.25">
      <c r="A10" s="218"/>
      <c r="B10" s="291"/>
      <c r="C10" s="235"/>
      <c r="D10" s="236"/>
      <c r="E10" s="243"/>
      <c r="F10" s="289"/>
      <c r="G10" s="289"/>
    </row>
    <row r="11" spans="1:7" x14ac:dyDescent="0.25">
      <c r="A11" s="217" t="s">
        <v>190</v>
      </c>
      <c r="B11" s="290">
        <f>B12</f>
        <v>0</v>
      </c>
      <c r="C11" s="242">
        <f>C12</f>
        <v>0</v>
      </c>
      <c r="D11" s="236"/>
      <c r="E11" s="242">
        <f t="shared" ref="E11" si="2">E12</f>
        <v>0.01</v>
      </c>
      <c r="F11" s="289"/>
      <c r="G11" s="289"/>
    </row>
    <row r="12" spans="1:7" x14ac:dyDescent="0.25">
      <c r="A12" s="219" t="s">
        <v>197</v>
      </c>
      <c r="B12" s="283">
        <v>0</v>
      </c>
      <c r="C12" s="235">
        <v>0</v>
      </c>
      <c r="D12" s="236"/>
      <c r="E12" s="243">
        <v>0.01</v>
      </c>
      <c r="F12" s="289"/>
      <c r="G12" s="289"/>
    </row>
    <row r="13" spans="1:7" x14ac:dyDescent="0.25">
      <c r="A13" s="219"/>
      <c r="B13" s="283"/>
      <c r="C13" s="235"/>
      <c r="D13" s="236"/>
      <c r="E13" s="243"/>
      <c r="F13" s="289"/>
      <c r="G13" s="289"/>
    </row>
    <row r="14" spans="1:7" x14ac:dyDescent="0.25">
      <c r="A14" s="233" t="s">
        <v>194</v>
      </c>
      <c r="B14" s="292">
        <f>B15</f>
        <v>52227.13</v>
      </c>
      <c r="C14" s="242">
        <f>C15</f>
        <v>46811.01</v>
      </c>
      <c r="D14" s="236"/>
      <c r="E14" s="242">
        <f>E15</f>
        <v>46720.69</v>
      </c>
      <c r="F14" s="289">
        <f t="shared" si="0"/>
        <v>89.456744033225661</v>
      </c>
      <c r="G14" s="289">
        <f t="shared" si="1"/>
        <v>99.807053938806277</v>
      </c>
    </row>
    <row r="15" spans="1:7" ht="15.75" customHeight="1" x14ac:dyDescent="0.25">
      <c r="A15" s="219" t="s">
        <v>198</v>
      </c>
      <c r="B15" s="283">
        <v>52227.13</v>
      </c>
      <c r="C15" s="235">
        <v>46811.01</v>
      </c>
      <c r="D15" s="236"/>
      <c r="E15" s="243">
        <v>46720.69</v>
      </c>
      <c r="F15" s="289">
        <f t="shared" si="0"/>
        <v>89.456744033225661</v>
      </c>
      <c r="G15" s="289">
        <f t="shared" si="1"/>
        <v>99.807053938806277</v>
      </c>
    </row>
    <row r="16" spans="1:7" x14ac:dyDescent="0.25">
      <c r="A16" s="219"/>
      <c r="B16" s="283"/>
      <c r="C16" s="235"/>
      <c r="D16" s="236"/>
      <c r="E16" s="243"/>
      <c r="F16" s="289"/>
      <c r="G16" s="289"/>
    </row>
    <row r="17" spans="1:7" x14ac:dyDescent="0.25">
      <c r="A17" s="217" t="s">
        <v>195</v>
      </c>
      <c r="B17" s="290">
        <f>B18</f>
        <v>309478.93</v>
      </c>
      <c r="C17" s="242">
        <f>C18</f>
        <v>389753.54</v>
      </c>
      <c r="D17" s="236"/>
      <c r="E17" s="242">
        <f>E18</f>
        <v>392997.33</v>
      </c>
      <c r="F17" s="289">
        <f t="shared" si="0"/>
        <v>126.98678065094771</v>
      </c>
      <c r="G17" s="289">
        <f t="shared" si="1"/>
        <v>100.83226697568932</v>
      </c>
    </row>
    <row r="18" spans="1:7" x14ac:dyDescent="0.25">
      <c r="A18" s="234" t="s">
        <v>199</v>
      </c>
      <c r="B18" s="283">
        <v>309478.93</v>
      </c>
      <c r="C18" s="235">
        <v>389753.54</v>
      </c>
      <c r="D18" s="236"/>
      <c r="E18" s="243">
        <v>392997.33</v>
      </c>
      <c r="F18" s="289">
        <f t="shared" si="0"/>
        <v>126.98678065094771</v>
      </c>
      <c r="G18" s="289">
        <f t="shared" si="1"/>
        <v>100.83226697568932</v>
      </c>
    </row>
    <row r="19" spans="1:7" x14ac:dyDescent="0.25">
      <c r="A19" s="219"/>
      <c r="B19" s="286"/>
      <c r="C19" s="235"/>
      <c r="D19" s="236"/>
      <c r="E19" s="243"/>
      <c r="F19" s="9"/>
      <c r="G19" s="9"/>
    </row>
    <row r="20" spans="1:7" x14ac:dyDescent="0.25">
      <c r="A20" s="248" t="s">
        <v>193</v>
      </c>
      <c r="B20" s="284">
        <f>B22+B25+B28+B31</f>
        <v>363327.39999999997</v>
      </c>
      <c r="C20" s="252">
        <f>C22+C25+C28+C31</f>
        <v>437379.77999999997</v>
      </c>
      <c r="D20" s="251"/>
      <c r="E20" s="252">
        <f>E22+E25+E28+E31</f>
        <v>439861.13</v>
      </c>
      <c r="F20" s="387">
        <f>E20/B20*100</f>
        <v>121.0646733497116</v>
      </c>
      <c r="G20" s="387">
        <f>E20/C20*100</f>
        <v>100.56732160777986</v>
      </c>
    </row>
    <row r="21" spans="1:7" x14ac:dyDescent="0.25">
      <c r="A21" s="217"/>
      <c r="B21" s="285"/>
      <c r="C21" s="243"/>
      <c r="D21" s="236"/>
      <c r="E21" s="243"/>
      <c r="F21" s="9"/>
      <c r="G21" s="9"/>
    </row>
    <row r="22" spans="1:7" x14ac:dyDescent="0.25">
      <c r="A22" s="217" t="s">
        <v>189</v>
      </c>
      <c r="B22" s="285">
        <f>B23</f>
        <v>729.97</v>
      </c>
      <c r="C22" s="247">
        <f>C23</f>
        <v>729.98</v>
      </c>
      <c r="D22" s="237"/>
      <c r="E22" s="247">
        <f>E23</f>
        <v>729.97</v>
      </c>
      <c r="F22" s="289">
        <f>E22/B22*100</f>
        <v>100</v>
      </c>
      <c r="G22" s="289">
        <f>E22/C22*100</f>
        <v>99.998630099454772</v>
      </c>
    </row>
    <row r="23" spans="1:7" x14ac:dyDescent="0.25">
      <c r="A23" s="219" t="s">
        <v>196</v>
      </c>
      <c r="B23" s="286">
        <v>729.97</v>
      </c>
      <c r="C23" s="235">
        <v>729.98</v>
      </c>
      <c r="D23" s="237"/>
      <c r="E23" s="243">
        <v>729.97</v>
      </c>
      <c r="F23" s="289">
        <f>E23/B23*100</f>
        <v>100</v>
      </c>
      <c r="G23" s="289">
        <f>E23/C23*100</f>
        <v>99.998630099454772</v>
      </c>
    </row>
    <row r="24" spans="1:7" x14ac:dyDescent="0.25">
      <c r="A24" s="218"/>
      <c r="B24" s="287"/>
      <c r="C24" s="243"/>
      <c r="D24" s="237"/>
      <c r="E24" s="243"/>
      <c r="F24" s="289"/>
      <c r="G24" s="289"/>
    </row>
    <row r="25" spans="1:7" x14ac:dyDescent="0.25">
      <c r="A25" s="217" t="s">
        <v>190</v>
      </c>
      <c r="B25" s="285">
        <f>B26</f>
        <v>0</v>
      </c>
      <c r="C25" s="247">
        <f>C26</f>
        <v>0</v>
      </c>
      <c r="D25" s="236"/>
      <c r="E25" s="247">
        <f>E26</f>
        <v>0</v>
      </c>
      <c r="F25" s="289"/>
      <c r="G25" s="289"/>
    </row>
    <row r="26" spans="1:7" x14ac:dyDescent="0.25">
      <c r="A26" s="219" t="s">
        <v>197</v>
      </c>
      <c r="B26" s="286">
        <v>0</v>
      </c>
      <c r="C26" s="243">
        <v>0</v>
      </c>
      <c r="D26" s="236"/>
      <c r="E26" s="243">
        <v>0</v>
      </c>
      <c r="F26" s="289"/>
      <c r="G26" s="289"/>
    </row>
    <row r="27" spans="1:7" x14ac:dyDescent="0.25">
      <c r="A27" s="219"/>
      <c r="B27" s="286"/>
      <c r="C27" s="243"/>
      <c r="D27" s="236"/>
      <c r="E27" s="243"/>
      <c r="F27" s="289"/>
      <c r="G27" s="289"/>
    </row>
    <row r="28" spans="1:7" x14ac:dyDescent="0.25">
      <c r="A28" s="233" t="s">
        <v>194</v>
      </c>
      <c r="B28" s="288">
        <f>B29</f>
        <v>52227.13</v>
      </c>
      <c r="C28" s="247">
        <f>C29</f>
        <v>46811.01</v>
      </c>
      <c r="D28" s="236"/>
      <c r="E28" s="247">
        <f>E29</f>
        <v>46720.69</v>
      </c>
      <c r="F28" s="289">
        <f t="shared" ref="F28:F31" si="3">E28/B28*100</f>
        <v>89.456744033225661</v>
      </c>
      <c r="G28" s="289">
        <f t="shared" ref="G28:G31" si="4">E28/C28*100</f>
        <v>99.807053938806277</v>
      </c>
    </row>
    <row r="29" spans="1:7" ht="16.5" customHeight="1" x14ac:dyDescent="0.25">
      <c r="A29" s="219" t="s">
        <v>198</v>
      </c>
      <c r="B29" s="286">
        <v>52227.13</v>
      </c>
      <c r="C29" s="243">
        <v>46811.01</v>
      </c>
      <c r="D29" s="236"/>
      <c r="E29" s="243">
        <v>46720.69</v>
      </c>
      <c r="F29" s="289">
        <f t="shared" si="3"/>
        <v>89.456744033225661</v>
      </c>
      <c r="G29" s="289">
        <f t="shared" si="4"/>
        <v>99.807053938806277</v>
      </c>
    </row>
    <row r="30" spans="1:7" x14ac:dyDescent="0.25">
      <c r="A30" s="219"/>
      <c r="B30" s="286"/>
      <c r="C30" s="243"/>
      <c r="D30" s="236"/>
      <c r="E30" s="243"/>
      <c r="F30" s="289"/>
      <c r="G30" s="289"/>
    </row>
    <row r="31" spans="1:7" x14ac:dyDescent="0.25">
      <c r="A31" s="217" t="s">
        <v>195</v>
      </c>
      <c r="B31" s="285">
        <f>B32+B33</f>
        <v>310370.3</v>
      </c>
      <c r="C31" s="247">
        <f>C32+C33</f>
        <v>389838.79</v>
      </c>
      <c r="D31" s="236"/>
      <c r="E31" s="247">
        <f>E32+E33</f>
        <v>392410.47</v>
      </c>
      <c r="F31" s="289">
        <f t="shared" si="3"/>
        <v>126.43299632729033</v>
      </c>
      <c r="G31" s="289">
        <f t="shared" si="4"/>
        <v>100.65967781194888</v>
      </c>
    </row>
    <row r="32" spans="1:7" x14ac:dyDescent="0.25">
      <c r="A32" s="234" t="s">
        <v>199</v>
      </c>
      <c r="B32" s="243">
        <v>310237.69</v>
      </c>
      <c r="C32" s="243">
        <v>389838.79</v>
      </c>
      <c r="D32" s="246"/>
      <c r="E32" s="243">
        <v>392410.47</v>
      </c>
      <c r="F32" s="289">
        <f>E32/B32*100</f>
        <v>126.48703966304029</v>
      </c>
      <c r="G32" s="289">
        <f>E32/C32*100</f>
        <v>100.65967781194888</v>
      </c>
    </row>
    <row r="33" spans="1:7" x14ac:dyDescent="0.25">
      <c r="A33" s="234" t="s">
        <v>200</v>
      </c>
      <c r="B33" s="243">
        <v>132.61000000000001</v>
      </c>
      <c r="C33" s="243">
        <v>0</v>
      </c>
      <c r="D33" s="246"/>
      <c r="E33" s="243">
        <v>0</v>
      </c>
      <c r="F33" s="289">
        <f>E33/B33*100</f>
        <v>0</v>
      </c>
      <c r="G33" s="289"/>
    </row>
    <row r="34" spans="1:7" x14ac:dyDescent="0.25">
      <c r="A34" s="220"/>
      <c r="B34" s="286"/>
      <c r="C34" s="245"/>
      <c r="D34" s="246"/>
      <c r="E34" s="245"/>
      <c r="F34" s="289"/>
      <c r="G34" s="289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C18" sqref="C18"/>
    </sheetView>
  </sheetViews>
  <sheetFormatPr defaultRowHeight="15" x14ac:dyDescent="0.25"/>
  <cols>
    <col min="1" max="1" width="25.42578125" customWidth="1"/>
    <col min="2" max="2" width="15.7109375" customWidth="1"/>
    <col min="3" max="4" width="16" customWidth="1"/>
    <col min="5" max="5" width="15.28515625" customWidth="1"/>
    <col min="6" max="6" width="12.140625" customWidth="1"/>
    <col min="7" max="7" width="13.28515625" customWidth="1"/>
  </cols>
  <sheetData>
    <row r="1" spans="1:7" ht="15.75" x14ac:dyDescent="0.25">
      <c r="A1" s="431"/>
      <c r="B1" s="431"/>
      <c r="C1" s="431"/>
      <c r="D1" s="431"/>
      <c r="E1" s="431"/>
      <c r="F1" s="431"/>
      <c r="G1" s="431"/>
    </row>
    <row r="2" spans="1:7" ht="15.75" x14ac:dyDescent="0.25">
      <c r="A2" s="431" t="s">
        <v>220</v>
      </c>
      <c r="B2" s="431"/>
      <c r="C2" s="431"/>
      <c r="D2" s="431"/>
      <c r="E2" s="431"/>
      <c r="F2" s="431"/>
      <c r="G2" s="431"/>
    </row>
    <row r="3" spans="1:7" ht="15.75" x14ac:dyDescent="0.25">
      <c r="A3" s="431" t="s">
        <v>113</v>
      </c>
      <c r="B3" s="431"/>
      <c r="C3" s="431"/>
      <c r="D3" s="431"/>
      <c r="E3" s="431"/>
      <c r="F3" s="432"/>
      <c r="G3" s="432"/>
    </row>
    <row r="4" spans="1:7" ht="15.75" x14ac:dyDescent="0.25">
      <c r="A4" s="34"/>
      <c r="B4" s="34"/>
      <c r="C4" s="34"/>
      <c r="D4" s="122"/>
      <c r="E4" s="34"/>
      <c r="F4" s="35"/>
      <c r="G4" s="35"/>
    </row>
    <row r="5" spans="1:7" ht="15.75" x14ac:dyDescent="0.25">
      <c r="A5" s="431" t="s">
        <v>114</v>
      </c>
      <c r="B5" s="431"/>
      <c r="C5" s="431"/>
      <c r="D5" s="431"/>
      <c r="E5" s="433"/>
      <c r="F5" s="433"/>
      <c r="G5" s="433"/>
    </row>
    <row r="6" spans="1:7" ht="15.75" x14ac:dyDescent="0.25">
      <c r="A6" s="34"/>
      <c r="B6" s="34"/>
      <c r="C6" s="34"/>
      <c r="D6" s="122"/>
      <c r="E6" s="34"/>
      <c r="F6" s="35"/>
      <c r="G6" s="35"/>
    </row>
    <row r="7" spans="1:7" ht="15.75" x14ac:dyDescent="0.25">
      <c r="A7" s="431" t="s">
        <v>115</v>
      </c>
      <c r="B7" s="431"/>
      <c r="C7" s="431"/>
      <c r="D7" s="431"/>
      <c r="E7" s="432"/>
      <c r="F7" s="432"/>
      <c r="G7" s="432"/>
    </row>
    <row r="8" spans="1:7" ht="16.5" thickBot="1" x14ac:dyDescent="0.3">
      <c r="A8" s="34"/>
      <c r="B8" s="34"/>
      <c r="C8" s="34"/>
      <c r="D8" s="122"/>
      <c r="E8" s="34"/>
      <c r="F8" s="35"/>
      <c r="G8" s="35"/>
    </row>
    <row r="9" spans="1:7" ht="32.25" thickBot="1" x14ac:dyDescent="0.3">
      <c r="A9" s="370" t="s">
        <v>174</v>
      </c>
      <c r="B9" s="371" t="s">
        <v>221</v>
      </c>
      <c r="C9" s="372" t="s">
        <v>222</v>
      </c>
      <c r="D9" s="373" t="s">
        <v>217</v>
      </c>
      <c r="E9" s="374" t="s">
        <v>218</v>
      </c>
      <c r="F9" s="371" t="s">
        <v>177</v>
      </c>
      <c r="G9" s="375" t="s">
        <v>177</v>
      </c>
    </row>
    <row r="10" spans="1:7" ht="15.75" thickBot="1" x14ac:dyDescent="0.3">
      <c r="A10" s="376">
        <v>1</v>
      </c>
      <c r="B10" s="124">
        <v>2</v>
      </c>
      <c r="C10" s="124">
        <v>3</v>
      </c>
      <c r="D10" s="124">
        <v>4</v>
      </c>
      <c r="E10" s="124">
        <v>5</v>
      </c>
      <c r="F10" s="124" t="s">
        <v>175</v>
      </c>
      <c r="G10" s="377" t="s">
        <v>176</v>
      </c>
    </row>
    <row r="11" spans="1:7" ht="30" customHeight="1" x14ac:dyDescent="0.25">
      <c r="A11" s="378" t="s">
        <v>119</v>
      </c>
      <c r="B11" s="36">
        <f>B12</f>
        <v>363327.4</v>
      </c>
      <c r="C11" s="36">
        <f>C12</f>
        <v>437379.78</v>
      </c>
      <c r="D11" s="366"/>
      <c r="E11" s="36">
        <f>E12</f>
        <v>439861.13</v>
      </c>
      <c r="F11" s="293">
        <f>SUM(E11/B11*100)</f>
        <v>121.06467334971158</v>
      </c>
      <c r="G11" s="379">
        <f>SUM(E11/C11*100)</f>
        <v>100.56732160777986</v>
      </c>
    </row>
    <row r="12" spans="1:7" ht="34.5" customHeight="1" x14ac:dyDescent="0.25">
      <c r="A12" s="380" t="s">
        <v>120</v>
      </c>
      <c r="B12" s="36">
        <f>B13</f>
        <v>363327.4</v>
      </c>
      <c r="C12" s="36">
        <f>C13</f>
        <v>437379.78</v>
      </c>
      <c r="D12" s="366"/>
      <c r="E12" s="36">
        <f>E13</f>
        <v>439861.13</v>
      </c>
      <c r="F12" s="293">
        <f>SUM(E12/B12*100)</f>
        <v>121.06467334971158</v>
      </c>
      <c r="G12" s="379">
        <f>SUM(E12/C12*100)</f>
        <v>100.56732160777986</v>
      </c>
    </row>
    <row r="13" spans="1:7" ht="41.25" customHeight="1" thickBot="1" x14ac:dyDescent="0.3">
      <c r="A13" s="381" t="s">
        <v>152</v>
      </c>
      <c r="B13" s="382">
        <v>363327.4</v>
      </c>
      <c r="C13" s="382">
        <v>437379.78</v>
      </c>
      <c r="D13" s="383"/>
      <c r="E13" s="382">
        <v>439861.13</v>
      </c>
      <c r="F13" s="384">
        <f t="shared" ref="F13:F14" si="0">SUM(E13/B13*100)</f>
        <v>121.06467334971158</v>
      </c>
      <c r="G13" s="385">
        <f t="shared" ref="G13:G14" si="1">SUM(E13/C13*100)</f>
        <v>100.56732160777986</v>
      </c>
    </row>
    <row r="14" spans="1:7" ht="30" hidden="1" x14ac:dyDescent="0.25">
      <c r="A14" s="367" t="s">
        <v>121</v>
      </c>
      <c r="B14" s="368"/>
      <c r="C14" s="368">
        <v>6032.19</v>
      </c>
      <c r="D14" s="368"/>
      <c r="E14" s="369"/>
      <c r="F14" s="369" t="e">
        <f t="shared" si="0"/>
        <v>#DIV/0!</v>
      </c>
      <c r="G14" s="369">
        <f t="shared" si="1"/>
        <v>0</v>
      </c>
    </row>
  </sheetData>
  <mergeCells count="5">
    <mergeCell ref="A1:G1"/>
    <mergeCell ref="A2:G2"/>
    <mergeCell ref="A3:G3"/>
    <mergeCell ref="A5:G5"/>
    <mergeCell ref="A7:G7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sqref="A1:I1"/>
    </sheetView>
  </sheetViews>
  <sheetFormatPr defaultRowHeight="15" x14ac:dyDescent="0.25"/>
  <cols>
    <col min="4" max="4" width="36.7109375" customWidth="1"/>
  </cols>
  <sheetData>
    <row r="1" spans="1:9" ht="15.75" x14ac:dyDescent="0.25">
      <c r="A1" s="438" t="s">
        <v>220</v>
      </c>
      <c r="B1" s="438"/>
      <c r="C1" s="438"/>
      <c r="D1" s="438"/>
      <c r="E1" s="438"/>
      <c r="F1" s="438"/>
      <c r="G1" s="438"/>
      <c r="H1" s="438"/>
      <c r="I1" s="438"/>
    </row>
    <row r="2" spans="1:9" ht="15.75" x14ac:dyDescent="0.25">
      <c r="A2" s="434" t="s">
        <v>113</v>
      </c>
      <c r="B2" s="434"/>
      <c r="C2" s="434"/>
      <c r="D2" s="434"/>
      <c r="E2" s="434"/>
      <c r="F2" s="434"/>
      <c r="G2" s="434"/>
      <c r="H2" s="435"/>
      <c r="I2" s="435"/>
    </row>
    <row r="3" spans="1:9" ht="15.75" x14ac:dyDescent="0.25">
      <c r="A3" s="41"/>
      <c r="B3" s="41"/>
      <c r="C3" s="41"/>
      <c r="D3" s="41"/>
      <c r="E3" s="41"/>
      <c r="F3" s="41"/>
      <c r="G3" s="41"/>
      <c r="H3" s="42"/>
      <c r="I3" s="42"/>
    </row>
    <row r="4" spans="1:9" ht="15.75" x14ac:dyDescent="0.25">
      <c r="A4" s="434" t="s">
        <v>146</v>
      </c>
      <c r="B4" s="436"/>
      <c r="C4" s="436"/>
      <c r="D4" s="436"/>
      <c r="E4" s="436"/>
      <c r="F4" s="436"/>
      <c r="G4" s="436"/>
      <c r="H4" s="436"/>
      <c r="I4" s="436"/>
    </row>
    <row r="5" spans="1:9" ht="15" customHeight="1" x14ac:dyDescent="0.25">
      <c r="A5" s="57" t="s">
        <v>126</v>
      </c>
      <c r="B5" s="57" t="s">
        <v>127</v>
      </c>
      <c r="C5" s="57" t="s">
        <v>128</v>
      </c>
      <c r="D5" s="57" t="s">
        <v>129</v>
      </c>
      <c r="E5" s="57" t="s">
        <v>130</v>
      </c>
      <c r="F5" s="57" t="s">
        <v>131</v>
      </c>
      <c r="G5" s="57" t="s">
        <v>132</v>
      </c>
      <c r="H5" s="57" t="s">
        <v>116</v>
      </c>
      <c r="I5" s="57" t="s">
        <v>116</v>
      </c>
    </row>
    <row r="6" spans="1:9" x14ac:dyDescent="0.25">
      <c r="A6" s="437">
        <v>1</v>
      </c>
      <c r="B6" s="437"/>
      <c r="C6" s="437"/>
      <c r="D6" s="437"/>
      <c r="E6" s="44">
        <v>2</v>
      </c>
      <c r="F6" s="44">
        <v>3</v>
      </c>
      <c r="G6" s="44">
        <v>4</v>
      </c>
      <c r="H6" s="44" t="s">
        <v>117</v>
      </c>
      <c r="I6" s="44" t="s">
        <v>118</v>
      </c>
    </row>
    <row r="7" spans="1:9" ht="14.25" customHeight="1" x14ac:dyDescent="0.25">
      <c r="A7" s="75">
        <v>8</v>
      </c>
      <c r="B7" s="76"/>
      <c r="C7" s="76"/>
      <c r="D7" s="76" t="s">
        <v>133</v>
      </c>
      <c r="E7" s="77">
        <v>0</v>
      </c>
      <c r="F7" s="77">
        <v>0</v>
      </c>
      <c r="G7" s="77">
        <v>0</v>
      </c>
      <c r="H7" s="78"/>
      <c r="I7" s="78"/>
    </row>
    <row r="8" spans="1:9" ht="15.75" x14ac:dyDescent="0.25">
      <c r="A8" s="52"/>
      <c r="B8" s="46">
        <v>84</v>
      </c>
      <c r="C8" s="58"/>
      <c r="D8" s="47" t="s">
        <v>134</v>
      </c>
      <c r="E8" s="60">
        <v>0</v>
      </c>
      <c r="F8" s="60"/>
      <c r="G8" s="60">
        <v>0</v>
      </c>
      <c r="H8" s="45"/>
      <c r="I8" s="45"/>
    </row>
    <row r="9" spans="1:9" ht="14.25" customHeight="1" x14ac:dyDescent="0.25">
      <c r="A9" s="52"/>
      <c r="B9" s="63" t="s">
        <v>135</v>
      </c>
      <c r="C9" s="64"/>
      <c r="D9" s="65" t="s">
        <v>136</v>
      </c>
      <c r="E9" s="69">
        <v>0</v>
      </c>
      <c r="F9" s="69"/>
      <c r="G9" s="69">
        <v>0</v>
      </c>
      <c r="H9" s="45"/>
      <c r="I9" s="45"/>
    </row>
    <row r="10" spans="1:9" ht="30.75" customHeight="1" x14ac:dyDescent="0.25">
      <c r="A10" s="59"/>
      <c r="B10" s="66">
        <v>8422</v>
      </c>
      <c r="C10" s="67"/>
      <c r="D10" s="68" t="s">
        <v>137</v>
      </c>
      <c r="E10" s="70">
        <v>0</v>
      </c>
      <c r="F10" s="70">
        <v>0</v>
      </c>
      <c r="G10" s="71">
        <v>0</v>
      </c>
      <c r="H10" s="72"/>
      <c r="I10" s="72"/>
    </row>
    <row r="11" spans="1:9" ht="15.75" customHeight="1" x14ac:dyDescent="0.25">
      <c r="A11" s="48"/>
      <c r="B11" s="49"/>
      <c r="C11" s="50">
        <v>81</v>
      </c>
      <c r="D11" s="51" t="s">
        <v>138</v>
      </c>
      <c r="E11" s="73">
        <v>0</v>
      </c>
      <c r="F11" s="73">
        <v>0</v>
      </c>
      <c r="G11" s="73">
        <v>0</v>
      </c>
      <c r="H11" s="45"/>
      <c r="I11" s="45"/>
    </row>
    <row r="12" spans="1:9" ht="30" customHeight="1" x14ac:dyDescent="0.25">
      <c r="A12" s="79">
        <v>5</v>
      </c>
      <c r="B12" s="80"/>
      <c r="C12" s="81"/>
      <c r="D12" s="82" t="s">
        <v>139</v>
      </c>
      <c r="E12" s="83">
        <v>0</v>
      </c>
      <c r="F12" s="83">
        <v>0</v>
      </c>
      <c r="G12" s="83">
        <v>0</v>
      </c>
      <c r="H12" s="78"/>
      <c r="I12" s="78"/>
    </row>
    <row r="13" spans="1:9" ht="33" customHeight="1" x14ac:dyDescent="0.25">
      <c r="A13" s="74"/>
      <c r="B13" s="74">
        <v>54</v>
      </c>
      <c r="C13" s="53"/>
      <c r="D13" s="54" t="s">
        <v>140</v>
      </c>
      <c r="E13" s="61">
        <v>0</v>
      </c>
      <c r="F13" s="61"/>
      <c r="G13" s="61">
        <v>0</v>
      </c>
      <c r="H13" s="45"/>
      <c r="I13" s="45"/>
    </row>
    <row r="14" spans="1:9" ht="61.5" customHeight="1" x14ac:dyDescent="0.25">
      <c r="A14" s="74"/>
      <c r="B14" s="74" t="s">
        <v>141</v>
      </c>
      <c r="C14" s="53"/>
      <c r="D14" s="61" t="s">
        <v>142</v>
      </c>
      <c r="E14" s="61">
        <v>0</v>
      </c>
      <c r="F14" s="61"/>
      <c r="G14" s="61">
        <v>0</v>
      </c>
      <c r="H14" s="45"/>
      <c r="I14" s="45"/>
    </row>
    <row r="15" spans="1:9" ht="47.25" customHeight="1" x14ac:dyDescent="0.25">
      <c r="A15" s="55"/>
      <c r="B15" s="55" t="s">
        <v>143</v>
      </c>
      <c r="C15" s="56"/>
      <c r="D15" s="62" t="s">
        <v>144</v>
      </c>
      <c r="E15" s="62">
        <v>0</v>
      </c>
      <c r="F15" s="62">
        <v>0</v>
      </c>
      <c r="G15" s="43">
        <v>0</v>
      </c>
      <c r="H15" s="45"/>
      <c r="I15" s="45"/>
    </row>
    <row r="16" spans="1:9" ht="15.75" x14ac:dyDescent="0.25">
      <c r="A16" s="48"/>
      <c r="B16" s="49"/>
      <c r="C16" s="50">
        <v>11</v>
      </c>
      <c r="D16" s="51" t="s">
        <v>145</v>
      </c>
      <c r="E16" s="73">
        <v>0</v>
      </c>
      <c r="F16" s="73">
        <v>0</v>
      </c>
      <c r="G16" s="73">
        <v>0</v>
      </c>
      <c r="H16" s="45"/>
      <c r="I16" s="45"/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7"/>
  <sheetViews>
    <sheetView workbookViewId="0">
      <selection activeCell="E7" sqref="E7"/>
    </sheetView>
  </sheetViews>
  <sheetFormatPr defaultRowHeight="15" x14ac:dyDescent="0.25"/>
  <cols>
    <col min="1" max="1" width="13.42578125" customWidth="1"/>
    <col min="2" max="2" width="85.5703125" customWidth="1"/>
    <col min="3" max="3" width="15.85546875" customWidth="1"/>
    <col min="4" max="4" width="12.42578125" customWidth="1"/>
    <col min="5" max="5" width="11.7109375" customWidth="1"/>
    <col min="6" max="6" width="11" customWidth="1"/>
    <col min="7" max="7" width="14.140625" hidden="1" customWidth="1"/>
  </cols>
  <sheetData>
    <row r="1" spans="1:7" x14ac:dyDescent="0.25">
      <c r="A1" s="439" t="s">
        <v>125</v>
      </c>
      <c r="B1" s="439"/>
    </row>
    <row r="2" spans="1:7" x14ac:dyDescent="0.25">
      <c r="A2" t="s">
        <v>109</v>
      </c>
    </row>
    <row r="3" spans="1:7" x14ac:dyDescent="0.25">
      <c r="A3" t="s">
        <v>224</v>
      </c>
    </row>
    <row r="4" spans="1:7" x14ac:dyDescent="0.25">
      <c r="A4" t="s">
        <v>207</v>
      </c>
      <c r="B4" t="s">
        <v>208</v>
      </c>
    </row>
    <row r="5" spans="1:7" ht="15.75" x14ac:dyDescent="0.25">
      <c r="A5" s="441" t="s">
        <v>223</v>
      </c>
      <c r="B5" s="441"/>
      <c r="C5" s="441"/>
      <c r="D5" s="441"/>
      <c r="E5" s="441"/>
      <c r="F5" s="441"/>
      <c r="G5" s="441"/>
    </row>
    <row r="6" spans="1:7" ht="30" x14ac:dyDescent="0.25">
      <c r="A6" s="109"/>
      <c r="B6" s="110" t="s">
        <v>76</v>
      </c>
      <c r="C6" s="111" t="s">
        <v>225</v>
      </c>
      <c r="D6" s="111" t="s">
        <v>226</v>
      </c>
      <c r="E6" s="111" t="s">
        <v>227</v>
      </c>
      <c r="F6" s="111" t="s">
        <v>108</v>
      </c>
    </row>
    <row r="7" spans="1:7" ht="18.75" customHeight="1" x14ac:dyDescent="0.25">
      <c r="A7" s="253"/>
      <c r="B7" s="254">
        <v>1</v>
      </c>
      <c r="C7" s="111">
        <v>2</v>
      </c>
      <c r="D7" s="255">
        <v>3</v>
      </c>
      <c r="E7" s="256">
        <v>4</v>
      </c>
      <c r="F7" s="111" t="s">
        <v>117</v>
      </c>
    </row>
    <row r="8" spans="1:7" x14ac:dyDescent="0.25">
      <c r="A8" s="4"/>
      <c r="B8" s="5" t="s">
        <v>77</v>
      </c>
      <c r="C8" s="6">
        <f>C14+C17+C22+C9</f>
        <v>437294.52999999997</v>
      </c>
      <c r="D8" s="7"/>
      <c r="E8" s="8">
        <f>E14+E17+E22+E9</f>
        <v>440448</v>
      </c>
      <c r="F8" s="6">
        <f>(E8/C8)*100</f>
        <v>100.72113181932554</v>
      </c>
    </row>
    <row r="9" spans="1:7" x14ac:dyDescent="0.25">
      <c r="A9" s="440" t="s">
        <v>228</v>
      </c>
      <c r="B9" s="440"/>
      <c r="C9" s="87">
        <f>C10</f>
        <v>729.98</v>
      </c>
      <c r="D9" s="87"/>
      <c r="E9" s="87">
        <f>E10</f>
        <v>729.97</v>
      </c>
      <c r="F9" s="88">
        <f>(E9/C9)*100</f>
        <v>99.998630099454772</v>
      </c>
    </row>
    <row r="10" spans="1:7" x14ac:dyDescent="0.25">
      <c r="A10" s="11">
        <v>6</v>
      </c>
      <c r="B10" s="12" t="s">
        <v>79</v>
      </c>
      <c r="C10" s="13">
        <f>C11</f>
        <v>729.98</v>
      </c>
      <c r="D10" s="362"/>
      <c r="E10" s="13">
        <f>E11</f>
        <v>729.97</v>
      </c>
      <c r="F10" s="10">
        <f t="shared" ref="F10:F11" si="0">(E10/C10)*100</f>
        <v>99.998630099454772</v>
      </c>
    </row>
    <row r="11" spans="1:7" x14ac:dyDescent="0.25">
      <c r="A11" s="11">
        <v>67</v>
      </c>
      <c r="B11" s="12" t="s">
        <v>82</v>
      </c>
      <c r="C11" s="13">
        <v>729.98</v>
      </c>
      <c r="D11" s="362"/>
      <c r="E11" s="13">
        <f>E12</f>
        <v>729.97</v>
      </c>
      <c r="F11" s="10">
        <f t="shared" si="0"/>
        <v>99.998630099454772</v>
      </c>
    </row>
    <row r="12" spans="1:7" x14ac:dyDescent="0.25">
      <c r="A12" s="11">
        <v>671</v>
      </c>
      <c r="B12" s="9" t="s">
        <v>83</v>
      </c>
      <c r="C12" s="362"/>
      <c r="D12" s="362"/>
      <c r="E12" s="13">
        <f>E13</f>
        <v>729.97</v>
      </c>
      <c r="F12" s="362"/>
    </row>
    <row r="13" spans="1:7" x14ac:dyDescent="0.25">
      <c r="A13" s="11">
        <v>6711</v>
      </c>
      <c r="B13" s="9" t="s">
        <v>84</v>
      </c>
      <c r="C13" s="363"/>
      <c r="D13" s="363"/>
      <c r="E13" s="10">
        <v>729.97</v>
      </c>
      <c r="F13" s="362"/>
    </row>
    <row r="14" spans="1:7" x14ac:dyDescent="0.25">
      <c r="A14" s="440" t="s">
        <v>78</v>
      </c>
      <c r="B14" s="440"/>
      <c r="C14" s="87">
        <f>SUM(C15:C15)</f>
        <v>0</v>
      </c>
      <c r="D14" s="87"/>
      <c r="E14" s="87">
        <f>E15</f>
        <v>0.01</v>
      </c>
      <c r="F14" s="88"/>
    </row>
    <row r="15" spans="1:7" x14ac:dyDescent="0.25">
      <c r="A15" s="9">
        <v>6</v>
      </c>
      <c r="B15" s="9" t="s">
        <v>79</v>
      </c>
      <c r="C15" s="10">
        <f>C16</f>
        <v>0</v>
      </c>
      <c r="D15" s="362"/>
      <c r="E15" s="10">
        <f>E16</f>
        <v>0.01</v>
      </c>
      <c r="F15" s="10"/>
    </row>
    <row r="16" spans="1:7" x14ac:dyDescent="0.25">
      <c r="A16" s="9">
        <v>64</v>
      </c>
      <c r="B16" s="9" t="s">
        <v>80</v>
      </c>
      <c r="C16" s="10">
        <v>0</v>
      </c>
      <c r="D16" s="362"/>
      <c r="E16" s="10">
        <v>0.01</v>
      </c>
      <c r="F16" s="10"/>
    </row>
    <row r="17" spans="1:6" x14ac:dyDescent="0.25">
      <c r="A17" s="440" t="s">
        <v>81</v>
      </c>
      <c r="B17" s="440"/>
      <c r="C17" s="87">
        <f>SUM(C19)</f>
        <v>46811.01</v>
      </c>
      <c r="D17" s="87"/>
      <c r="E17" s="87">
        <f t="shared" ref="E17" si="1">SUM(E19)</f>
        <v>46720.69</v>
      </c>
      <c r="F17" s="88">
        <f t="shared" ref="F17:F19" si="2">(E17/C17)*100</f>
        <v>99.807053938806277</v>
      </c>
    </row>
    <row r="18" spans="1:6" x14ac:dyDescent="0.25">
      <c r="A18" s="11">
        <v>6</v>
      </c>
      <c r="B18" s="12" t="s">
        <v>79</v>
      </c>
      <c r="C18" s="13">
        <f>C19</f>
        <v>46811.01</v>
      </c>
      <c r="D18" s="362"/>
      <c r="E18" s="13">
        <f>E19</f>
        <v>46720.69</v>
      </c>
      <c r="F18" s="10">
        <f t="shared" si="2"/>
        <v>99.807053938806277</v>
      </c>
    </row>
    <row r="19" spans="1:6" x14ac:dyDescent="0.25">
      <c r="A19" s="11">
        <v>67</v>
      </c>
      <c r="B19" s="12" t="s">
        <v>82</v>
      </c>
      <c r="C19" s="13">
        <v>46811.01</v>
      </c>
      <c r="D19" s="362"/>
      <c r="E19" s="13">
        <f>E20</f>
        <v>46720.69</v>
      </c>
      <c r="F19" s="10">
        <f t="shared" si="2"/>
        <v>99.807053938806277</v>
      </c>
    </row>
    <row r="20" spans="1:6" x14ac:dyDescent="0.25">
      <c r="A20" s="11">
        <v>671</v>
      </c>
      <c r="B20" s="9" t="s">
        <v>83</v>
      </c>
      <c r="C20" s="362"/>
      <c r="D20" s="362"/>
      <c r="E20" s="13">
        <f>E21</f>
        <v>46720.69</v>
      </c>
      <c r="F20" s="362"/>
    </row>
    <row r="21" spans="1:6" x14ac:dyDescent="0.25">
      <c r="A21" s="11">
        <v>6711</v>
      </c>
      <c r="B21" s="9" t="s">
        <v>84</v>
      </c>
      <c r="C21" s="363"/>
      <c r="D21" s="363"/>
      <c r="E21" s="10">
        <v>46720.69</v>
      </c>
      <c r="F21" s="362"/>
    </row>
    <row r="22" spans="1:6" x14ac:dyDescent="0.25">
      <c r="A22" s="440" t="s">
        <v>85</v>
      </c>
      <c r="B22" s="440"/>
      <c r="C22" s="87">
        <f>SUM(C23:C23)</f>
        <v>389753.54</v>
      </c>
      <c r="D22" s="87"/>
      <c r="E22" s="87">
        <f>SUM(E23:E23)</f>
        <v>392997.33</v>
      </c>
      <c r="F22" s="88">
        <f t="shared" ref="F22:F24" si="3">(E22/C22)*100</f>
        <v>100.83226697568932</v>
      </c>
    </row>
    <row r="23" spans="1:6" x14ac:dyDescent="0.25">
      <c r="A23" s="9">
        <v>6</v>
      </c>
      <c r="B23" s="9" t="s">
        <v>79</v>
      </c>
      <c r="C23" s="10">
        <f>C24</f>
        <v>389753.54</v>
      </c>
      <c r="D23" s="362"/>
      <c r="E23" s="10">
        <f>E24</f>
        <v>392997.33</v>
      </c>
      <c r="F23" s="10">
        <f t="shared" si="3"/>
        <v>100.83226697568932</v>
      </c>
    </row>
    <row r="24" spans="1:6" x14ac:dyDescent="0.25">
      <c r="A24" s="9">
        <v>63</v>
      </c>
      <c r="B24" s="9" t="s">
        <v>86</v>
      </c>
      <c r="C24" s="10">
        <v>389753.54</v>
      </c>
      <c r="D24" s="362"/>
      <c r="E24" s="10">
        <f>E25</f>
        <v>392997.33</v>
      </c>
      <c r="F24" s="10">
        <f t="shared" si="3"/>
        <v>100.83226697568932</v>
      </c>
    </row>
    <row r="25" spans="1:6" x14ac:dyDescent="0.25">
      <c r="A25" s="9">
        <v>636</v>
      </c>
      <c r="B25" s="9" t="s">
        <v>87</v>
      </c>
      <c r="C25" s="362"/>
      <c r="D25" s="362"/>
      <c r="E25" s="10">
        <f>E26</f>
        <v>392997.33</v>
      </c>
      <c r="F25" s="362"/>
    </row>
    <row r="26" spans="1:6" x14ac:dyDescent="0.25">
      <c r="A26" s="9">
        <v>6361</v>
      </c>
      <c r="B26" s="9" t="s">
        <v>88</v>
      </c>
      <c r="C26" s="362"/>
      <c r="D26" s="362"/>
      <c r="E26" s="10">
        <v>392997.33</v>
      </c>
      <c r="F26" s="362"/>
    </row>
    <row r="27" spans="1:6" x14ac:dyDescent="0.25">
      <c r="A27" s="265"/>
      <c r="B27" s="266"/>
      <c r="C27" s="267"/>
      <c r="D27" s="267"/>
      <c r="E27" s="267"/>
      <c r="F27" s="268"/>
    </row>
  </sheetData>
  <mergeCells count="6">
    <mergeCell ref="A22:B22"/>
    <mergeCell ref="A1:B1"/>
    <mergeCell ref="A9:B9"/>
    <mergeCell ref="A5:G5"/>
    <mergeCell ref="A14:B14"/>
    <mergeCell ref="A17:B17"/>
  </mergeCells>
  <pageMargins left="0.7" right="0.7" top="0.75" bottom="0.75" header="0.3" footer="0.3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48"/>
  <sheetViews>
    <sheetView topLeftCell="A77" zoomScale="130" zoomScaleNormal="130" workbookViewId="0">
      <selection activeCell="E40" sqref="E40"/>
    </sheetView>
  </sheetViews>
  <sheetFormatPr defaultRowHeight="15" x14ac:dyDescent="0.25"/>
  <cols>
    <col min="1" max="1" width="11" customWidth="1"/>
    <col min="2" max="2" width="80" customWidth="1"/>
    <col min="3" max="3" width="15.7109375" customWidth="1"/>
    <col min="4" max="4" width="12" customWidth="1"/>
    <col min="5" max="5" width="13.28515625" customWidth="1"/>
    <col min="6" max="6" width="11.42578125" customWidth="1"/>
    <col min="7" max="7" width="0.140625" hidden="1" customWidth="1"/>
    <col min="11" max="11" width="11.5703125" bestFit="1" customWidth="1"/>
  </cols>
  <sheetData>
    <row r="1" spans="1:7" x14ac:dyDescent="0.25">
      <c r="A1" s="452" t="s">
        <v>125</v>
      </c>
      <c r="B1" s="452"/>
    </row>
    <row r="2" spans="1:7" x14ac:dyDescent="0.25">
      <c r="A2" s="264" t="s">
        <v>109</v>
      </c>
      <c r="B2" s="264"/>
    </row>
    <row r="3" spans="1:7" x14ac:dyDescent="0.25">
      <c r="A3" s="264" t="s">
        <v>153</v>
      </c>
      <c r="B3" s="264"/>
    </row>
    <row r="4" spans="1:7" x14ac:dyDescent="0.25">
      <c r="A4" s="264" t="s">
        <v>207</v>
      </c>
      <c r="B4" s="264" t="s">
        <v>208</v>
      </c>
    </row>
    <row r="5" spans="1:7" x14ac:dyDescent="0.25">
      <c r="A5" s="453" t="s">
        <v>229</v>
      </c>
      <c r="B5" s="453"/>
      <c r="C5" s="453"/>
      <c r="D5" s="453"/>
      <c r="E5" s="453"/>
      <c r="F5" s="453"/>
      <c r="G5" s="453"/>
    </row>
    <row r="6" spans="1:7" ht="30" x14ac:dyDescent="0.25">
      <c r="A6" s="454" t="s">
        <v>90</v>
      </c>
      <c r="B6" s="455"/>
      <c r="C6" s="14" t="s">
        <v>230</v>
      </c>
      <c r="D6" s="14" t="s">
        <v>226</v>
      </c>
      <c r="E6" s="14" t="s">
        <v>231</v>
      </c>
      <c r="F6" s="14" t="s">
        <v>108</v>
      </c>
      <c r="G6" s="261"/>
    </row>
    <row r="7" spans="1:7" x14ac:dyDescent="0.25">
      <c r="A7" s="262"/>
      <c r="B7" s="263">
        <v>1</v>
      </c>
      <c r="C7" s="14">
        <v>2</v>
      </c>
      <c r="D7" s="14">
        <v>3</v>
      </c>
      <c r="E7" s="14">
        <v>4</v>
      </c>
      <c r="F7" s="14" t="s">
        <v>117</v>
      </c>
      <c r="G7" s="261"/>
    </row>
    <row r="8" spans="1:7" ht="16.5" customHeight="1" x14ac:dyDescent="0.25">
      <c r="A8" s="458" t="s">
        <v>201</v>
      </c>
      <c r="B8" s="459"/>
      <c r="C8" s="222">
        <f>C9+C40</f>
        <v>437379.78</v>
      </c>
      <c r="D8" s="222"/>
      <c r="E8" s="222">
        <f>E9+E40</f>
        <v>439861.12999999995</v>
      </c>
      <c r="F8" s="104">
        <f t="shared" ref="F8:F13" si="0">(E8/C8)*100</f>
        <v>100.56732160777983</v>
      </c>
    </row>
    <row r="9" spans="1:7" x14ac:dyDescent="0.25">
      <c r="A9" s="460" t="s">
        <v>124</v>
      </c>
      <c r="B9" s="461"/>
      <c r="C9" s="223">
        <f>C10+C18++C28+C34</f>
        <v>4547.76</v>
      </c>
      <c r="D9" s="223"/>
      <c r="E9" s="223">
        <f>E10+E18+E28+E34</f>
        <v>4491.6000000000004</v>
      </c>
      <c r="F9" s="105">
        <f t="shared" si="0"/>
        <v>98.765106338065337</v>
      </c>
    </row>
    <row r="10" spans="1:7" x14ac:dyDescent="0.25">
      <c r="A10" s="443" t="s">
        <v>158</v>
      </c>
      <c r="B10" s="444"/>
      <c r="C10" s="224">
        <f t="shared" ref="C10:E12" si="1">C11</f>
        <v>729.98</v>
      </c>
      <c r="D10" s="224"/>
      <c r="E10" s="224">
        <f t="shared" si="1"/>
        <v>729.97</v>
      </c>
      <c r="F10" s="108">
        <f t="shared" si="0"/>
        <v>99.998630099454772</v>
      </c>
    </row>
    <row r="11" spans="1:7" x14ac:dyDescent="0.25">
      <c r="A11" s="445" t="s">
        <v>106</v>
      </c>
      <c r="B11" s="445"/>
      <c r="C11" s="225">
        <f t="shared" si="1"/>
        <v>729.98</v>
      </c>
      <c r="D11" s="225"/>
      <c r="E11" s="225">
        <f t="shared" si="1"/>
        <v>729.97</v>
      </c>
      <c r="F11" s="106">
        <f t="shared" si="0"/>
        <v>99.998630099454772</v>
      </c>
    </row>
    <row r="12" spans="1:7" x14ac:dyDescent="0.25">
      <c r="A12" s="40">
        <v>3</v>
      </c>
      <c r="B12" s="40" t="s">
        <v>7</v>
      </c>
      <c r="C12" s="229">
        <f t="shared" si="1"/>
        <v>729.98</v>
      </c>
      <c r="D12" s="358"/>
      <c r="E12" s="229">
        <f>E13</f>
        <v>729.97</v>
      </c>
      <c r="F12" s="107">
        <f t="shared" si="0"/>
        <v>99.998630099454772</v>
      </c>
    </row>
    <row r="13" spans="1:7" x14ac:dyDescent="0.25">
      <c r="A13" s="40">
        <v>31</v>
      </c>
      <c r="B13" s="40" t="s">
        <v>17</v>
      </c>
      <c r="C13" s="229">
        <v>729.98</v>
      </c>
      <c r="D13" s="358"/>
      <c r="E13" s="229">
        <f>E14+E16</f>
        <v>729.97</v>
      </c>
      <c r="F13" s="107">
        <f t="shared" si="0"/>
        <v>99.998630099454772</v>
      </c>
    </row>
    <row r="14" spans="1:7" x14ac:dyDescent="0.25">
      <c r="A14" s="86">
        <v>311</v>
      </c>
      <c r="B14" s="86" t="s">
        <v>35</v>
      </c>
      <c r="C14" s="357"/>
      <c r="D14" s="357"/>
      <c r="E14" s="231">
        <f>E15</f>
        <v>626.57000000000005</v>
      </c>
      <c r="F14" s="356"/>
    </row>
    <row r="15" spans="1:7" x14ac:dyDescent="0.25">
      <c r="A15" s="9">
        <v>3111</v>
      </c>
      <c r="B15" s="9" t="s">
        <v>18</v>
      </c>
      <c r="C15" s="360"/>
      <c r="D15" s="360"/>
      <c r="E15" s="227">
        <v>626.57000000000005</v>
      </c>
      <c r="F15" s="361"/>
    </row>
    <row r="16" spans="1:7" x14ac:dyDescent="0.25">
      <c r="A16" s="86">
        <v>313</v>
      </c>
      <c r="B16" s="86" t="s">
        <v>20</v>
      </c>
      <c r="C16" s="357"/>
      <c r="D16" s="357"/>
      <c r="E16" s="231">
        <f>E17</f>
        <v>103.4</v>
      </c>
      <c r="F16" s="356"/>
    </row>
    <row r="17" spans="1:6" x14ac:dyDescent="0.25">
      <c r="A17" s="9">
        <v>3132</v>
      </c>
      <c r="B17" s="9" t="s">
        <v>21</v>
      </c>
      <c r="C17" s="360"/>
      <c r="D17" s="360"/>
      <c r="E17" s="227">
        <v>103.4</v>
      </c>
      <c r="F17" s="361"/>
    </row>
    <row r="18" spans="1:6" x14ac:dyDescent="0.25">
      <c r="A18" s="446" t="s">
        <v>159</v>
      </c>
      <c r="B18" s="447"/>
      <c r="C18" s="224">
        <f>C19</f>
        <v>520.54999999999995</v>
      </c>
      <c r="D18" s="224"/>
      <c r="E18" s="224">
        <f t="shared" ref="E18" si="2">E19</f>
        <v>520.54999999999995</v>
      </c>
      <c r="F18" s="108">
        <f t="shared" ref="F18:F37" si="3">(E18/C18)*100</f>
        <v>100</v>
      </c>
    </row>
    <row r="19" spans="1:6" x14ac:dyDescent="0.25">
      <c r="A19" s="450" t="s">
        <v>103</v>
      </c>
      <c r="B19" s="451"/>
      <c r="C19" s="225">
        <f>C20+C24</f>
        <v>520.54999999999995</v>
      </c>
      <c r="D19" s="225"/>
      <c r="E19" s="225">
        <f t="shared" ref="E19" si="4">E20+E24</f>
        <v>520.54999999999995</v>
      </c>
      <c r="F19" s="106">
        <f t="shared" si="3"/>
        <v>100</v>
      </c>
    </row>
    <row r="20" spans="1:6" x14ac:dyDescent="0.25">
      <c r="A20" s="40">
        <v>3</v>
      </c>
      <c r="B20" s="40" t="s">
        <v>7</v>
      </c>
      <c r="C20" s="229">
        <f t="shared" ref="C20:E20" si="5">C21</f>
        <v>150.63999999999999</v>
      </c>
      <c r="D20" s="358"/>
      <c r="E20" s="229">
        <f t="shared" si="5"/>
        <v>150.63999999999999</v>
      </c>
      <c r="F20" s="364">
        <f t="shared" si="3"/>
        <v>100</v>
      </c>
    </row>
    <row r="21" spans="1:6" x14ac:dyDescent="0.25">
      <c r="A21" s="40">
        <v>37</v>
      </c>
      <c r="B21" s="257" t="s">
        <v>162</v>
      </c>
      <c r="C21" s="229">
        <v>150.63999999999999</v>
      </c>
      <c r="D21" s="358"/>
      <c r="E21" s="229">
        <f>E22</f>
        <v>150.63999999999999</v>
      </c>
      <c r="F21" s="364">
        <f t="shared" si="3"/>
        <v>100</v>
      </c>
    </row>
    <row r="22" spans="1:6" x14ac:dyDescent="0.25">
      <c r="A22" s="90">
        <v>372</v>
      </c>
      <c r="B22" s="260" t="s">
        <v>162</v>
      </c>
      <c r="C22" s="357"/>
      <c r="D22" s="357"/>
      <c r="E22" s="258">
        <f>E23</f>
        <v>150.63999999999999</v>
      </c>
      <c r="F22" s="294"/>
    </row>
    <row r="23" spans="1:6" x14ac:dyDescent="0.25">
      <c r="A23" s="9">
        <v>3722</v>
      </c>
      <c r="B23" s="16" t="s">
        <v>163</v>
      </c>
      <c r="C23" s="360"/>
      <c r="D23" s="359"/>
      <c r="E23" s="228">
        <v>150.63999999999999</v>
      </c>
      <c r="F23" s="295"/>
    </row>
    <row r="24" spans="1:6" x14ac:dyDescent="0.25">
      <c r="A24" s="40">
        <v>4</v>
      </c>
      <c r="B24" s="40" t="s">
        <v>105</v>
      </c>
      <c r="C24" s="229">
        <f>C25</f>
        <v>369.91</v>
      </c>
      <c r="D24" s="358"/>
      <c r="E24" s="229">
        <f t="shared" ref="E24:E26" si="6">E25</f>
        <v>369.91</v>
      </c>
      <c r="F24" s="107">
        <f t="shared" si="3"/>
        <v>100</v>
      </c>
    </row>
    <row r="25" spans="1:6" x14ac:dyDescent="0.25">
      <c r="A25" s="40">
        <v>42</v>
      </c>
      <c r="B25" s="40" t="s">
        <v>15</v>
      </c>
      <c r="C25" s="229">
        <v>369.91</v>
      </c>
      <c r="D25" s="358"/>
      <c r="E25" s="229">
        <f t="shared" si="6"/>
        <v>369.91</v>
      </c>
      <c r="F25" s="107">
        <f t="shared" si="3"/>
        <v>100</v>
      </c>
    </row>
    <row r="26" spans="1:6" x14ac:dyDescent="0.25">
      <c r="A26" s="90">
        <v>424</v>
      </c>
      <c r="B26" s="15" t="s">
        <v>74</v>
      </c>
      <c r="C26" s="357"/>
      <c r="D26" s="357"/>
      <c r="E26" s="258">
        <f t="shared" si="6"/>
        <v>369.91</v>
      </c>
      <c r="F26" s="295"/>
    </row>
    <row r="27" spans="1:6" x14ac:dyDescent="0.25">
      <c r="A27" s="9">
        <v>4241</v>
      </c>
      <c r="B27" s="9" t="s">
        <v>74</v>
      </c>
      <c r="C27" s="357"/>
      <c r="D27" s="357"/>
      <c r="E27" s="231">
        <v>369.91</v>
      </c>
      <c r="F27" s="294"/>
    </row>
    <row r="28" spans="1:6" x14ac:dyDescent="0.25">
      <c r="A28" s="269" t="s">
        <v>203</v>
      </c>
      <c r="B28" s="270"/>
      <c r="C28" s="271">
        <f>C29</f>
        <v>3262.14</v>
      </c>
      <c r="D28" s="271"/>
      <c r="E28" s="271">
        <f t="shared" ref="E28:E30" si="7">E29</f>
        <v>3205.99</v>
      </c>
      <c r="F28" s="259">
        <f t="shared" si="3"/>
        <v>98.278737270626024</v>
      </c>
    </row>
    <row r="29" spans="1:6" x14ac:dyDescent="0.25">
      <c r="A29" s="272" t="s">
        <v>202</v>
      </c>
      <c r="B29" s="273"/>
      <c r="C29" s="274">
        <f>C30</f>
        <v>3262.14</v>
      </c>
      <c r="D29" s="274"/>
      <c r="E29" s="274">
        <f t="shared" si="7"/>
        <v>3205.99</v>
      </c>
      <c r="F29" s="259">
        <f t="shared" si="3"/>
        <v>98.278737270626024</v>
      </c>
    </row>
    <row r="30" spans="1:6" x14ac:dyDescent="0.25">
      <c r="A30" s="40">
        <v>3</v>
      </c>
      <c r="B30" s="40" t="s">
        <v>7</v>
      </c>
      <c r="C30" s="231">
        <f>C31</f>
        <v>3262.14</v>
      </c>
      <c r="D30" s="357"/>
      <c r="E30" s="231">
        <f t="shared" si="7"/>
        <v>3205.99</v>
      </c>
      <c r="F30" s="259">
        <f t="shared" si="3"/>
        <v>98.278737270626024</v>
      </c>
    </row>
    <row r="31" spans="1:6" x14ac:dyDescent="0.25">
      <c r="A31" s="40">
        <v>32</v>
      </c>
      <c r="B31" s="40" t="s">
        <v>8</v>
      </c>
      <c r="C31" s="229">
        <v>3262.14</v>
      </c>
      <c r="D31" s="358"/>
      <c r="E31" s="229">
        <f t="shared" ref="E31" si="8">E32</f>
        <v>3205.99</v>
      </c>
      <c r="F31" s="107">
        <f t="shared" si="3"/>
        <v>98.278737270626024</v>
      </c>
    </row>
    <row r="32" spans="1:6" x14ac:dyDescent="0.25">
      <c r="A32" s="86">
        <v>322</v>
      </c>
      <c r="B32" s="86" t="s">
        <v>9</v>
      </c>
      <c r="C32" s="357"/>
      <c r="D32" s="357"/>
      <c r="E32" s="231">
        <f>E33</f>
        <v>3205.99</v>
      </c>
      <c r="F32" s="356"/>
    </row>
    <row r="33" spans="1:6" x14ac:dyDescent="0.25">
      <c r="A33" s="86">
        <v>3222</v>
      </c>
      <c r="B33" s="86" t="s">
        <v>46</v>
      </c>
      <c r="C33" s="357"/>
      <c r="D33" s="357"/>
      <c r="E33" s="231">
        <v>3205.99</v>
      </c>
      <c r="F33" s="356"/>
    </row>
    <row r="34" spans="1:6" x14ac:dyDescent="0.25">
      <c r="A34" s="446" t="s">
        <v>160</v>
      </c>
      <c r="B34" s="447"/>
      <c r="C34" s="224">
        <f>C35</f>
        <v>35.090000000000003</v>
      </c>
      <c r="D34" s="224"/>
      <c r="E34" s="224">
        <f t="shared" ref="C34:E36" si="9">E35</f>
        <v>35.090000000000003</v>
      </c>
      <c r="F34" s="108">
        <f t="shared" si="3"/>
        <v>100</v>
      </c>
    </row>
    <row r="35" spans="1:6" x14ac:dyDescent="0.25">
      <c r="A35" s="450" t="s">
        <v>103</v>
      </c>
      <c r="B35" s="451"/>
      <c r="C35" s="225">
        <f>C36</f>
        <v>35.090000000000003</v>
      </c>
      <c r="D35" s="225"/>
      <c r="E35" s="225">
        <f>E36</f>
        <v>35.090000000000003</v>
      </c>
      <c r="F35" s="106">
        <f t="shared" si="3"/>
        <v>100</v>
      </c>
    </row>
    <row r="36" spans="1:6" x14ac:dyDescent="0.25">
      <c r="A36" s="40">
        <v>3</v>
      </c>
      <c r="B36" s="40" t="s">
        <v>7</v>
      </c>
      <c r="C36" s="229">
        <f t="shared" si="9"/>
        <v>35.090000000000003</v>
      </c>
      <c r="D36" s="358"/>
      <c r="E36" s="229">
        <f t="shared" si="9"/>
        <v>35.090000000000003</v>
      </c>
      <c r="F36" s="107">
        <f t="shared" si="3"/>
        <v>100</v>
      </c>
    </row>
    <row r="37" spans="1:6" x14ac:dyDescent="0.25">
      <c r="A37" s="40">
        <v>38</v>
      </c>
      <c r="B37" s="40" t="s">
        <v>122</v>
      </c>
      <c r="C37" s="229">
        <v>35.090000000000003</v>
      </c>
      <c r="D37" s="358"/>
      <c r="E37" s="229">
        <f>E38</f>
        <v>35.090000000000003</v>
      </c>
      <c r="F37" s="107">
        <f t="shared" si="3"/>
        <v>100</v>
      </c>
    </row>
    <row r="38" spans="1:6" x14ac:dyDescent="0.25">
      <c r="A38" s="40">
        <v>381</v>
      </c>
      <c r="B38" s="90" t="s">
        <v>71</v>
      </c>
      <c r="C38" s="358"/>
      <c r="D38" s="358"/>
      <c r="E38" s="229">
        <f>E39</f>
        <v>35.090000000000003</v>
      </c>
      <c r="F38" s="361"/>
    </row>
    <row r="39" spans="1:6" x14ac:dyDescent="0.25">
      <c r="A39" s="9">
        <v>3812</v>
      </c>
      <c r="B39" s="9" t="s">
        <v>123</v>
      </c>
      <c r="C39" s="360"/>
      <c r="D39" s="360"/>
      <c r="E39" s="230">
        <v>35.090000000000003</v>
      </c>
      <c r="F39" s="361"/>
    </row>
    <row r="40" spans="1:6" x14ac:dyDescent="0.25">
      <c r="A40" s="456" t="s">
        <v>155</v>
      </c>
      <c r="B40" s="457"/>
      <c r="C40" s="223">
        <f>C41+C86+C92</f>
        <v>432832.02</v>
      </c>
      <c r="D40" s="223"/>
      <c r="E40" s="223">
        <f>E41+E86+E92</f>
        <v>435369.52999999997</v>
      </c>
      <c r="F40" s="105">
        <f t="shared" ref="F40:F78" si="10">(E40/C40)*100</f>
        <v>100.58625745849392</v>
      </c>
    </row>
    <row r="41" spans="1:6" x14ac:dyDescent="0.25">
      <c r="A41" s="448" t="s">
        <v>156</v>
      </c>
      <c r="B41" s="448"/>
      <c r="C41" s="271">
        <f>+C42+C68+C83</f>
        <v>404757.59</v>
      </c>
      <c r="D41" s="271"/>
      <c r="E41" s="271">
        <f>+E42+E68</f>
        <v>407232.69</v>
      </c>
      <c r="F41" s="275">
        <f t="shared" si="10"/>
        <v>100.61150181272696</v>
      </c>
    </row>
    <row r="42" spans="1:6" x14ac:dyDescent="0.25">
      <c r="A42" s="445" t="s">
        <v>98</v>
      </c>
      <c r="B42" s="445"/>
      <c r="C42" s="225">
        <f t="shared" ref="C42" si="11">C43</f>
        <v>18913.580000000002</v>
      </c>
      <c r="D42" s="225"/>
      <c r="E42" s="225">
        <f>E43</f>
        <v>18823.260000000002</v>
      </c>
      <c r="F42" s="106">
        <f t="shared" si="10"/>
        <v>99.522459523791909</v>
      </c>
    </row>
    <row r="43" spans="1:6" x14ac:dyDescent="0.25">
      <c r="A43" s="40">
        <v>3</v>
      </c>
      <c r="B43" s="40" t="s">
        <v>7</v>
      </c>
      <c r="C43" s="229">
        <f>C44+C65</f>
        <v>18913.580000000002</v>
      </c>
      <c r="D43" s="358"/>
      <c r="E43" s="229">
        <f>E44+E65</f>
        <v>18823.260000000002</v>
      </c>
      <c r="F43" s="107">
        <f t="shared" si="10"/>
        <v>99.522459523791909</v>
      </c>
    </row>
    <row r="44" spans="1:6" x14ac:dyDescent="0.25">
      <c r="A44" s="40">
        <v>32</v>
      </c>
      <c r="B44" s="40" t="s">
        <v>8</v>
      </c>
      <c r="C44" s="229">
        <v>18643.580000000002</v>
      </c>
      <c r="D44" s="358"/>
      <c r="E44" s="229">
        <f>E45+E48+E54+E60</f>
        <v>18554.13</v>
      </c>
      <c r="F44" s="107">
        <f t="shared" si="10"/>
        <v>99.520210174226193</v>
      </c>
    </row>
    <row r="45" spans="1:6" x14ac:dyDescent="0.25">
      <c r="A45" s="40">
        <v>321</v>
      </c>
      <c r="B45" s="40" t="s">
        <v>92</v>
      </c>
      <c r="C45" s="358"/>
      <c r="D45" s="358"/>
      <c r="E45" s="229">
        <f>E46+E47</f>
        <v>1413.62</v>
      </c>
      <c r="F45" s="361"/>
    </row>
    <row r="46" spans="1:6" x14ac:dyDescent="0.25">
      <c r="A46" s="15">
        <v>3211</v>
      </c>
      <c r="B46" s="15" t="s">
        <v>93</v>
      </c>
      <c r="C46" s="360"/>
      <c r="D46" s="360"/>
      <c r="E46" s="230">
        <v>1183.6199999999999</v>
      </c>
      <c r="F46" s="361"/>
    </row>
    <row r="47" spans="1:6" x14ac:dyDescent="0.25">
      <c r="A47" s="15">
        <v>3213</v>
      </c>
      <c r="B47" s="15" t="s">
        <v>99</v>
      </c>
      <c r="C47" s="360"/>
      <c r="D47" s="360"/>
      <c r="E47" s="230">
        <v>230</v>
      </c>
      <c r="F47" s="361"/>
    </row>
    <row r="48" spans="1:6" x14ac:dyDescent="0.25">
      <c r="A48" s="40">
        <v>322</v>
      </c>
      <c r="B48" s="40" t="s">
        <v>9</v>
      </c>
      <c r="C48" s="358"/>
      <c r="D48" s="358"/>
      <c r="E48" s="229">
        <f>SUM(E49:E53)</f>
        <v>8683.61</v>
      </c>
      <c r="F48" s="361"/>
    </row>
    <row r="49" spans="1:6" x14ac:dyDescent="0.25">
      <c r="A49" s="15">
        <v>3221</v>
      </c>
      <c r="B49" s="15" t="s">
        <v>94</v>
      </c>
      <c r="C49" s="360"/>
      <c r="D49" s="360"/>
      <c r="E49" s="230">
        <v>3575.64</v>
      </c>
      <c r="F49" s="361"/>
    </row>
    <row r="50" spans="1:6" x14ac:dyDescent="0.25">
      <c r="A50" s="15">
        <v>3222</v>
      </c>
      <c r="B50" s="15" t="s">
        <v>46</v>
      </c>
      <c r="C50" s="360"/>
      <c r="D50" s="360"/>
      <c r="E50" s="230">
        <v>290.39999999999998</v>
      </c>
      <c r="F50" s="361"/>
    </row>
    <row r="51" spans="1:6" x14ac:dyDescent="0.25">
      <c r="A51" s="15">
        <v>3223</v>
      </c>
      <c r="B51" s="15" t="s">
        <v>100</v>
      </c>
      <c r="C51" s="360"/>
      <c r="D51" s="360"/>
      <c r="E51" s="230">
        <v>2017.61</v>
      </c>
      <c r="F51" s="361"/>
    </row>
    <row r="52" spans="1:6" x14ac:dyDescent="0.25">
      <c r="A52" s="15">
        <v>3224</v>
      </c>
      <c r="B52" s="15" t="s">
        <v>165</v>
      </c>
      <c r="C52" s="360"/>
      <c r="D52" s="360"/>
      <c r="E52" s="230">
        <v>946.6</v>
      </c>
      <c r="F52" s="361"/>
    </row>
    <row r="53" spans="1:6" x14ac:dyDescent="0.25">
      <c r="A53" s="15">
        <v>3225</v>
      </c>
      <c r="B53" s="15" t="s">
        <v>10</v>
      </c>
      <c r="C53" s="360"/>
      <c r="D53" s="360"/>
      <c r="E53" s="230">
        <v>1853.36</v>
      </c>
      <c r="F53" s="361"/>
    </row>
    <row r="54" spans="1:6" x14ac:dyDescent="0.25">
      <c r="A54" s="40">
        <v>323</v>
      </c>
      <c r="B54" s="40" t="s">
        <v>11</v>
      </c>
      <c r="C54" s="358"/>
      <c r="D54" s="358"/>
      <c r="E54" s="229">
        <f>SUM(E55:E59)</f>
        <v>7588.56</v>
      </c>
      <c r="F54" s="361"/>
    </row>
    <row r="55" spans="1:6" x14ac:dyDescent="0.25">
      <c r="A55" s="15">
        <v>3231</v>
      </c>
      <c r="B55" s="15" t="s">
        <v>95</v>
      </c>
      <c r="C55" s="360"/>
      <c r="D55" s="360"/>
      <c r="E55" s="230">
        <v>657.7</v>
      </c>
      <c r="F55" s="361"/>
    </row>
    <row r="56" spans="1:6" x14ac:dyDescent="0.25">
      <c r="A56" s="9">
        <v>3232</v>
      </c>
      <c r="B56" s="9" t="s">
        <v>96</v>
      </c>
      <c r="C56" s="360"/>
      <c r="D56" s="360"/>
      <c r="E56" s="227">
        <v>2925.5</v>
      </c>
      <c r="F56" s="361"/>
    </row>
    <row r="57" spans="1:6" x14ac:dyDescent="0.25">
      <c r="A57" s="9">
        <v>3234</v>
      </c>
      <c r="B57" s="9" t="s">
        <v>101</v>
      </c>
      <c r="C57" s="360"/>
      <c r="D57" s="360"/>
      <c r="E57" s="227">
        <v>972.84</v>
      </c>
      <c r="F57" s="361"/>
    </row>
    <row r="58" spans="1:6" x14ac:dyDescent="0.25">
      <c r="A58" s="9">
        <v>3236</v>
      </c>
      <c r="B58" s="9" t="s">
        <v>102</v>
      </c>
      <c r="C58" s="360"/>
      <c r="D58" s="360"/>
      <c r="E58" s="227">
        <v>1114.8900000000001</v>
      </c>
      <c r="F58" s="361"/>
    </row>
    <row r="59" spans="1:6" x14ac:dyDescent="0.25">
      <c r="A59" s="9">
        <v>3238</v>
      </c>
      <c r="B59" s="9" t="s">
        <v>57</v>
      </c>
      <c r="C59" s="360"/>
      <c r="D59" s="360"/>
      <c r="E59" s="227">
        <v>1917.63</v>
      </c>
      <c r="F59" s="361"/>
    </row>
    <row r="60" spans="1:6" x14ac:dyDescent="0.25">
      <c r="A60" s="39">
        <v>329</v>
      </c>
      <c r="B60" s="39" t="s">
        <v>12</v>
      </c>
      <c r="C60" s="358"/>
      <c r="D60" s="358"/>
      <c r="E60" s="226">
        <f>SUM(E61:E64)</f>
        <v>868.34</v>
      </c>
      <c r="F60" s="361"/>
    </row>
    <row r="61" spans="1:6" x14ac:dyDescent="0.25">
      <c r="A61" s="9">
        <v>3292</v>
      </c>
      <c r="B61" s="9" t="s">
        <v>147</v>
      </c>
      <c r="C61" s="360"/>
      <c r="D61" s="360"/>
      <c r="E61" s="227">
        <v>524.71</v>
      </c>
      <c r="F61" s="361"/>
    </row>
    <row r="62" spans="1:6" x14ac:dyDescent="0.25">
      <c r="A62" s="9">
        <v>3294</v>
      </c>
      <c r="B62" s="9" t="s">
        <v>60</v>
      </c>
      <c r="C62" s="360"/>
      <c r="D62" s="360"/>
      <c r="E62" s="227">
        <v>163.09</v>
      </c>
      <c r="F62" s="361"/>
    </row>
    <row r="63" spans="1:6" x14ac:dyDescent="0.25">
      <c r="A63" s="9">
        <v>3295</v>
      </c>
      <c r="B63" s="9" t="s">
        <v>61</v>
      </c>
      <c r="C63" s="360"/>
      <c r="D63" s="360"/>
      <c r="E63" s="227">
        <v>127.44</v>
      </c>
      <c r="F63" s="361"/>
    </row>
    <row r="64" spans="1:6" x14ac:dyDescent="0.25">
      <c r="A64" s="9">
        <v>3299</v>
      </c>
      <c r="B64" s="9" t="s">
        <v>12</v>
      </c>
      <c r="C64" s="360"/>
      <c r="D64" s="360"/>
      <c r="E64" s="227">
        <v>53.1</v>
      </c>
      <c r="F64" s="361"/>
    </row>
    <row r="65" spans="1:6" x14ac:dyDescent="0.25">
      <c r="A65" s="40">
        <v>34</v>
      </c>
      <c r="B65" s="40" t="s">
        <v>13</v>
      </c>
      <c r="C65" s="229">
        <v>270</v>
      </c>
      <c r="D65" s="358"/>
      <c r="E65" s="229">
        <f>E66</f>
        <v>269.13</v>
      </c>
      <c r="F65" s="107">
        <f t="shared" si="10"/>
        <v>99.677777777777777</v>
      </c>
    </row>
    <row r="66" spans="1:6" x14ac:dyDescent="0.25">
      <c r="A66" s="40">
        <v>343</v>
      </c>
      <c r="B66" s="15" t="s">
        <v>14</v>
      </c>
      <c r="C66" s="358"/>
      <c r="D66" s="358"/>
      <c r="E66" s="229">
        <f>E67</f>
        <v>269.13</v>
      </c>
      <c r="F66" s="361"/>
    </row>
    <row r="67" spans="1:6" x14ac:dyDescent="0.25">
      <c r="A67" s="15">
        <v>3431</v>
      </c>
      <c r="B67" s="15" t="s">
        <v>97</v>
      </c>
      <c r="C67" s="360"/>
      <c r="D67" s="360"/>
      <c r="E67" s="230">
        <v>269.13</v>
      </c>
      <c r="F67" s="361"/>
    </row>
    <row r="68" spans="1:6" x14ac:dyDescent="0.25">
      <c r="A68" s="442" t="s">
        <v>103</v>
      </c>
      <c r="B68" s="442"/>
      <c r="C68" s="225">
        <f>C69</f>
        <v>385000</v>
      </c>
      <c r="D68" s="225"/>
      <c r="E68" s="225">
        <f t="shared" ref="E68" si="12">E69</f>
        <v>388409.43</v>
      </c>
      <c r="F68" s="106">
        <f t="shared" si="10"/>
        <v>100.88556623376623</v>
      </c>
    </row>
    <row r="69" spans="1:6" x14ac:dyDescent="0.25">
      <c r="A69" s="40">
        <v>3</v>
      </c>
      <c r="B69" s="40" t="s">
        <v>7</v>
      </c>
      <c r="C69" s="229">
        <f>C70+C78</f>
        <v>385000</v>
      </c>
      <c r="D69" s="358"/>
      <c r="E69" s="229">
        <f>E70+E78</f>
        <v>388409.43</v>
      </c>
      <c r="F69" s="107">
        <f t="shared" si="10"/>
        <v>100.88556623376623</v>
      </c>
    </row>
    <row r="70" spans="1:6" x14ac:dyDescent="0.25">
      <c r="A70" s="40">
        <v>31</v>
      </c>
      <c r="B70" s="40" t="s">
        <v>17</v>
      </c>
      <c r="C70" s="229">
        <v>360000</v>
      </c>
      <c r="D70" s="358"/>
      <c r="E70" s="365">
        <f>E71+E73+E75</f>
        <v>365647.11</v>
      </c>
      <c r="F70" s="107">
        <f t="shared" si="10"/>
        <v>101.56864166666666</v>
      </c>
    </row>
    <row r="71" spans="1:6" x14ac:dyDescent="0.25">
      <c r="A71" s="40">
        <v>311</v>
      </c>
      <c r="B71" s="15" t="s">
        <v>35</v>
      </c>
      <c r="C71" s="358"/>
      <c r="D71" s="358"/>
      <c r="E71" s="229">
        <f>E72</f>
        <v>300004.89</v>
      </c>
      <c r="F71" s="361"/>
    </row>
    <row r="72" spans="1:6" x14ac:dyDescent="0.25">
      <c r="A72" s="15">
        <v>3111</v>
      </c>
      <c r="B72" s="15" t="s">
        <v>91</v>
      </c>
      <c r="C72" s="360"/>
      <c r="D72" s="360"/>
      <c r="E72" s="230">
        <v>300004.89</v>
      </c>
      <c r="F72" s="361"/>
    </row>
    <row r="73" spans="1:6" x14ac:dyDescent="0.25">
      <c r="A73" s="40">
        <v>312</v>
      </c>
      <c r="B73" s="15" t="s">
        <v>19</v>
      </c>
      <c r="C73" s="360"/>
      <c r="D73" s="360"/>
      <c r="E73" s="229">
        <f>E74</f>
        <v>16141.44</v>
      </c>
      <c r="F73" s="361"/>
    </row>
    <row r="74" spans="1:6" x14ac:dyDescent="0.25">
      <c r="A74" s="15">
        <v>3121</v>
      </c>
      <c r="B74" s="15" t="s">
        <v>19</v>
      </c>
      <c r="C74" s="360"/>
      <c r="D74" s="360"/>
      <c r="E74" s="230">
        <v>16141.44</v>
      </c>
      <c r="F74" s="361"/>
    </row>
    <row r="75" spans="1:6" x14ac:dyDescent="0.25">
      <c r="A75" s="40">
        <v>313</v>
      </c>
      <c r="B75" s="15" t="s">
        <v>20</v>
      </c>
      <c r="C75" s="358"/>
      <c r="D75" s="358"/>
      <c r="E75" s="229">
        <f>E76+E77</f>
        <v>49500.78</v>
      </c>
      <c r="F75" s="361"/>
    </row>
    <row r="76" spans="1:6" x14ac:dyDescent="0.25">
      <c r="A76" s="15">
        <v>3132</v>
      </c>
      <c r="B76" s="15" t="s">
        <v>21</v>
      </c>
      <c r="C76" s="360"/>
      <c r="D76" s="360"/>
      <c r="E76" s="230">
        <v>49500.78</v>
      </c>
      <c r="F76" s="361"/>
    </row>
    <row r="77" spans="1:6" x14ac:dyDescent="0.25">
      <c r="A77" s="15">
        <v>3133</v>
      </c>
      <c r="B77" s="15" t="s">
        <v>104</v>
      </c>
      <c r="C77" s="360"/>
      <c r="D77" s="360"/>
      <c r="E77" s="230">
        <v>0</v>
      </c>
      <c r="F77" s="361"/>
    </row>
    <row r="78" spans="1:6" x14ac:dyDescent="0.25">
      <c r="A78" s="40">
        <v>32</v>
      </c>
      <c r="B78" s="40" t="s">
        <v>8</v>
      </c>
      <c r="C78" s="229">
        <v>25000</v>
      </c>
      <c r="D78" s="358"/>
      <c r="E78" s="229">
        <f>E79+E81</f>
        <v>22762.32</v>
      </c>
      <c r="F78" s="107">
        <f t="shared" si="10"/>
        <v>91.049279999999996</v>
      </c>
    </row>
    <row r="79" spans="1:6" x14ac:dyDescent="0.25">
      <c r="A79" s="40">
        <v>321</v>
      </c>
      <c r="B79" s="15" t="s">
        <v>92</v>
      </c>
      <c r="C79" s="358"/>
      <c r="D79" s="358"/>
      <c r="E79" s="229">
        <f>SUM(E80:E80)</f>
        <v>20774.32</v>
      </c>
      <c r="F79" s="361"/>
    </row>
    <row r="80" spans="1:6" x14ac:dyDescent="0.25">
      <c r="A80" s="15">
        <v>3212</v>
      </c>
      <c r="B80" s="15" t="s">
        <v>164</v>
      </c>
      <c r="C80" s="360"/>
      <c r="D80" s="360"/>
      <c r="E80" s="230">
        <v>20774.32</v>
      </c>
      <c r="F80" s="361"/>
    </row>
    <row r="81" spans="1:6" x14ac:dyDescent="0.25">
      <c r="A81" s="40">
        <v>329</v>
      </c>
      <c r="B81" s="15" t="s">
        <v>12</v>
      </c>
      <c r="C81" s="358"/>
      <c r="D81" s="358"/>
      <c r="E81" s="229">
        <f>SUM(E82:E82)</f>
        <v>1988</v>
      </c>
      <c r="F81" s="361"/>
    </row>
    <row r="82" spans="1:6" x14ac:dyDescent="0.25">
      <c r="A82" s="15">
        <v>3295</v>
      </c>
      <c r="B82" s="15" t="s">
        <v>61</v>
      </c>
      <c r="C82" s="360"/>
      <c r="D82" s="360"/>
      <c r="E82" s="230">
        <v>1988</v>
      </c>
      <c r="F82" s="361"/>
    </row>
    <row r="83" spans="1:6" x14ac:dyDescent="0.25">
      <c r="A83" s="442" t="s">
        <v>232</v>
      </c>
      <c r="B83" s="442"/>
      <c r="C83" s="225">
        <f>C84</f>
        <v>844.01</v>
      </c>
      <c r="D83" s="225"/>
      <c r="E83" s="225">
        <f t="shared" ref="E83" si="13">E84</f>
        <v>0</v>
      </c>
      <c r="F83" s="106">
        <f t="shared" ref="F83:F85" si="14">(E83/C83)*100</f>
        <v>0</v>
      </c>
    </row>
    <row r="84" spans="1:6" x14ac:dyDescent="0.25">
      <c r="A84" s="40">
        <v>3</v>
      </c>
      <c r="B84" s="40" t="s">
        <v>7</v>
      </c>
      <c r="C84" s="229">
        <f>C85</f>
        <v>844.01</v>
      </c>
      <c r="D84" s="358"/>
      <c r="E84" s="229">
        <f>E85</f>
        <v>0</v>
      </c>
      <c r="F84" s="107">
        <v>0</v>
      </c>
    </row>
    <row r="85" spans="1:6" x14ac:dyDescent="0.25">
      <c r="A85" s="40">
        <v>32</v>
      </c>
      <c r="B85" s="40" t="s">
        <v>8</v>
      </c>
      <c r="C85" s="229">
        <v>844.01</v>
      </c>
      <c r="D85" s="358"/>
      <c r="E85" s="229">
        <v>0</v>
      </c>
      <c r="F85" s="107">
        <f t="shared" si="14"/>
        <v>0</v>
      </c>
    </row>
    <row r="86" spans="1:6" x14ac:dyDescent="0.25">
      <c r="A86" s="446" t="s">
        <v>212</v>
      </c>
      <c r="B86" s="447"/>
      <c r="C86" s="224">
        <f>C87</f>
        <v>177</v>
      </c>
      <c r="D86" s="224"/>
      <c r="E86" s="224">
        <f>E87</f>
        <v>239.41</v>
      </c>
      <c r="F86" s="108">
        <f t="shared" ref="F86:F89" si="15">(E86/C86)*100</f>
        <v>135.25988700564972</v>
      </c>
    </row>
    <row r="87" spans="1:6" x14ac:dyDescent="0.25">
      <c r="A87" s="442" t="s">
        <v>103</v>
      </c>
      <c r="B87" s="442"/>
      <c r="C87" s="225">
        <f>C88</f>
        <v>177</v>
      </c>
      <c r="D87" s="225"/>
      <c r="E87" s="225">
        <f>E88</f>
        <v>239.41</v>
      </c>
      <c r="F87" s="106">
        <f t="shared" si="15"/>
        <v>135.25988700564972</v>
      </c>
    </row>
    <row r="88" spans="1:6" x14ac:dyDescent="0.25">
      <c r="A88" s="40">
        <v>4</v>
      </c>
      <c r="B88" s="40" t="s">
        <v>7</v>
      </c>
      <c r="C88" s="229">
        <f>C89</f>
        <v>177</v>
      </c>
      <c r="D88" s="358"/>
      <c r="E88" s="229">
        <f t="shared" ref="E88" si="16">E89</f>
        <v>239.41</v>
      </c>
      <c r="F88" s="107">
        <f t="shared" si="15"/>
        <v>135.25988700564972</v>
      </c>
    </row>
    <row r="89" spans="1:6" x14ac:dyDescent="0.25">
      <c r="A89" s="40">
        <v>42</v>
      </c>
      <c r="B89" s="40" t="s">
        <v>8</v>
      </c>
      <c r="C89" s="229">
        <v>177</v>
      </c>
      <c r="D89" s="358"/>
      <c r="E89" s="229">
        <f>E90</f>
        <v>239.41</v>
      </c>
      <c r="F89" s="107">
        <f t="shared" si="15"/>
        <v>135.25988700564972</v>
      </c>
    </row>
    <row r="90" spans="1:6" x14ac:dyDescent="0.25">
      <c r="A90" s="40">
        <v>424</v>
      </c>
      <c r="B90" s="15" t="s">
        <v>74</v>
      </c>
      <c r="C90" s="360"/>
      <c r="D90" s="360"/>
      <c r="E90" s="230">
        <f>E91</f>
        <v>239.41</v>
      </c>
      <c r="F90" s="361"/>
    </row>
    <row r="91" spans="1:6" x14ac:dyDescent="0.25">
      <c r="A91" s="89">
        <v>4241</v>
      </c>
      <c r="B91" s="9" t="s">
        <v>74</v>
      </c>
      <c r="C91" s="360"/>
      <c r="D91" s="360"/>
      <c r="E91" s="230">
        <v>239.41</v>
      </c>
      <c r="F91" s="361"/>
    </row>
    <row r="92" spans="1:6" x14ac:dyDescent="0.25">
      <c r="A92" s="449" t="s">
        <v>157</v>
      </c>
      <c r="B92" s="449"/>
      <c r="C92" s="224">
        <f>C93</f>
        <v>27897.43</v>
      </c>
      <c r="D92" s="224"/>
      <c r="E92" s="224">
        <f>E93</f>
        <v>27897.43</v>
      </c>
      <c r="F92" s="108">
        <f t="shared" ref="F92:F95" si="17">(E92/C92)*100</f>
        <v>100</v>
      </c>
    </row>
    <row r="93" spans="1:6" x14ac:dyDescent="0.25">
      <c r="A93" s="442" t="s">
        <v>98</v>
      </c>
      <c r="B93" s="442"/>
      <c r="C93" s="225">
        <f t="shared" ref="C93:C94" si="18">C94</f>
        <v>27897.43</v>
      </c>
      <c r="D93" s="225"/>
      <c r="E93" s="225">
        <f>E94</f>
        <v>27897.43</v>
      </c>
      <c r="F93" s="106">
        <f t="shared" si="17"/>
        <v>100</v>
      </c>
    </row>
    <row r="94" spans="1:6" x14ac:dyDescent="0.25">
      <c r="A94" s="40">
        <v>3</v>
      </c>
      <c r="B94" s="40" t="s">
        <v>7</v>
      </c>
      <c r="C94" s="229">
        <f t="shared" si="18"/>
        <v>27897.43</v>
      </c>
      <c r="D94" s="358"/>
      <c r="E94" s="229">
        <f>E95</f>
        <v>27897.43</v>
      </c>
      <c r="F94" s="107">
        <f t="shared" si="17"/>
        <v>100</v>
      </c>
    </row>
    <row r="95" spans="1:6" x14ac:dyDescent="0.25">
      <c r="A95" s="40">
        <v>32</v>
      </c>
      <c r="B95" s="40" t="s">
        <v>8</v>
      </c>
      <c r="C95" s="229">
        <v>27897.43</v>
      </c>
      <c r="D95" s="358"/>
      <c r="E95" s="229">
        <f>E96</f>
        <v>27897.43</v>
      </c>
      <c r="F95" s="107">
        <f t="shared" si="17"/>
        <v>100</v>
      </c>
    </row>
    <row r="96" spans="1:6" x14ac:dyDescent="0.25">
      <c r="A96" s="40">
        <v>323</v>
      </c>
      <c r="B96" s="15" t="s">
        <v>11</v>
      </c>
      <c r="C96" s="358"/>
      <c r="D96" s="358"/>
      <c r="E96" s="229">
        <f>E97</f>
        <v>27897.43</v>
      </c>
      <c r="F96" s="361"/>
    </row>
    <row r="97" spans="1:6" x14ac:dyDescent="0.25">
      <c r="A97" s="9">
        <v>3231</v>
      </c>
      <c r="B97" s="9" t="s">
        <v>161</v>
      </c>
      <c r="C97" s="360"/>
      <c r="D97" s="360"/>
      <c r="E97" s="230">
        <v>27897.43</v>
      </c>
      <c r="F97" s="361"/>
    </row>
    <row r="100" spans="1:6" x14ac:dyDescent="0.25">
      <c r="B100" t="s">
        <v>209</v>
      </c>
      <c r="D100" t="s">
        <v>107</v>
      </c>
    </row>
    <row r="102" spans="1:6" x14ac:dyDescent="0.25">
      <c r="B102" t="s">
        <v>154</v>
      </c>
      <c r="D102" t="s">
        <v>89</v>
      </c>
    </row>
    <row r="103" spans="1:6" x14ac:dyDescent="0.25">
      <c r="B103" t="s">
        <v>210</v>
      </c>
      <c r="D103" t="s">
        <v>211</v>
      </c>
    </row>
    <row r="127" spans="11:11" x14ac:dyDescent="0.25">
      <c r="K127" s="38"/>
    </row>
    <row r="146" spans="8:10" x14ac:dyDescent="0.25">
      <c r="H146" s="85"/>
      <c r="I146" s="85"/>
      <c r="J146" s="85"/>
    </row>
    <row r="147" spans="8:10" x14ac:dyDescent="0.25">
      <c r="H147" s="85"/>
      <c r="I147" s="85"/>
      <c r="J147" s="85"/>
    </row>
    <row r="148" spans="8:10" x14ac:dyDescent="0.25">
      <c r="H148" s="85"/>
      <c r="I148" s="85"/>
      <c r="J148" s="85"/>
    </row>
  </sheetData>
  <mergeCells count="20">
    <mergeCell ref="A1:B1"/>
    <mergeCell ref="A5:G5"/>
    <mergeCell ref="A6:B6"/>
    <mergeCell ref="A40:B40"/>
    <mergeCell ref="A8:B8"/>
    <mergeCell ref="A9:B9"/>
    <mergeCell ref="A18:B18"/>
    <mergeCell ref="A19:B19"/>
    <mergeCell ref="A93:B93"/>
    <mergeCell ref="A10:B10"/>
    <mergeCell ref="A11:B11"/>
    <mergeCell ref="A34:B34"/>
    <mergeCell ref="A86:B86"/>
    <mergeCell ref="A41:B41"/>
    <mergeCell ref="A42:B42"/>
    <mergeCell ref="A68:B68"/>
    <mergeCell ref="A92:B92"/>
    <mergeCell ref="A35:B35"/>
    <mergeCell ref="A87:B87"/>
    <mergeCell ref="A83:B83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po ekonomskoj</vt:lpstr>
      <vt:lpstr>Prihodi i rashodi prema izvoru</vt:lpstr>
      <vt:lpstr>Rashodi prema funkcijskoj klasi</vt:lpstr>
      <vt:lpstr>Račun financiranja</vt:lpstr>
      <vt:lpstr>Prihodi po izvorima</vt:lpstr>
      <vt:lpstr>Rashodi po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Tajnik</cp:lastModifiedBy>
  <cp:lastPrinted>2025-03-26T15:18:33Z</cp:lastPrinted>
  <dcterms:created xsi:type="dcterms:W3CDTF">2022-02-23T11:39:51Z</dcterms:created>
  <dcterms:modified xsi:type="dcterms:W3CDTF">2025-03-26T15:21:02Z</dcterms:modified>
</cp:coreProperties>
</file>