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Dokumenti školski komp 24. 2. 2026\00-Računovodstvo\Izvještaji o izvršenju financijskog plana\2025-12\"/>
    </mc:Choice>
  </mc:AlternateContent>
  <xr:revisionPtr revIDLastSave="0" documentId="13_ncr:1_{DB81DD32-B931-4716-894B-FC03E26F5F53}" xr6:coauthVersionLast="47" xr6:coauthVersionMax="47" xr10:uidLastSave="{00000000-0000-0000-0000-000000000000}"/>
  <bookViews>
    <workbookView xWindow="-110" yWindow="-110" windowWidth="38620" windowHeight="21100" activeTab="6" xr2:uid="{00000000-000D-0000-FFFF-FFFF00000000}"/>
  </bookViews>
  <sheets>
    <sheet name="Sažetak" sheetId="3" r:id="rId1"/>
    <sheet name="Prihodi i rashodi po ekonomskoj" sheetId="11" r:id="rId2"/>
    <sheet name="Prihodi i rashodi prema izvoru" sheetId="16" r:id="rId3"/>
    <sheet name="Rashodi prema funkcijskoj klasi" sheetId="14" r:id="rId4"/>
    <sheet name="Račun financiranja" sheetId="15" r:id="rId5"/>
    <sheet name="Prihodi po izvorima" sheetId="12" r:id="rId6"/>
    <sheet name="Rashodi po izvorima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8" i="13" l="1"/>
  <c r="E57" i="13"/>
  <c r="E58" i="13"/>
  <c r="E77" i="13"/>
  <c r="F64" i="13"/>
  <c r="E63" i="13"/>
  <c r="C63" i="13"/>
  <c r="E62" i="13"/>
  <c r="C62" i="13"/>
  <c r="C60" i="13"/>
  <c r="C59" i="13" s="1"/>
  <c r="E43" i="13"/>
  <c r="E42" i="13" s="1"/>
  <c r="F42" i="13" s="1"/>
  <c r="C41" i="13"/>
  <c r="C40" i="13" s="1"/>
  <c r="C39" i="13" s="1"/>
  <c r="E37" i="13"/>
  <c r="E36" i="13" s="1"/>
  <c r="F36" i="13" s="1"/>
  <c r="C35" i="13"/>
  <c r="C34" i="13" s="1"/>
  <c r="E32" i="13"/>
  <c r="E31" i="13" s="1"/>
  <c r="E30" i="13" s="1"/>
  <c r="C30" i="13"/>
  <c r="C29" i="13" s="1"/>
  <c r="F16" i="12"/>
  <c r="F15" i="12"/>
  <c r="E8" i="12"/>
  <c r="E17" i="12"/>
  <c r="E16" i="12" s="1"/>
  <c r="E15" i="12" s="1"/>
  <c r="E27" i="12"/>
  <c r="E26" i="12" s="1"/>
  <c r="C25" i="12"/>
  <c r="C24" i="12"/>
  <c r="C11" i="14"/>
  <c r="B12" i="14"/>
  <c r="B11" i="14"/>
  <c r="G34" i="16"/>
  <c r="G12" i="16"/>
  <c r="F12" i="16"/>
  <c r="G11" i="16"/>
  <c r="F11" i="16"/>
  <c r="E33" i="16"/>
  <c r="E17" i="16"/>
  <c r="C33" i="16"/>
  <c r="C23" i="16"/>
  <c r="C26" i="16"/>
  <c r="C17" i="16"/>
  <c r="C11" i="16"/>
  <c r="N47" i="11"/>
  <c r="M31" i="11"/>
  <c r="M28" i="11"/>
  <c r="M25" i="11"/>
  <c r="J81" i="11"/>
  <c r="N29" i="11"/>
  <c r="J25" i="11"/>
  <c r="J28" i="11"/>
  <c r="J31" i="11"/>
  <c r="F63" i="13" l="1"/>
  <c r="F62" i="13"/>
  <c r="F61" i="13"/>
  <c r="E60" i="13"/>
  <c r="E41" i="13"/>
  <c r="E40" i="13" s="1"/>
  <c r="E39" i="13" s="1"/>
  <c r="F39" i="13" s="1"/>
  <c r="C28" i="13"/>
  <c r="E35" i="13"/>
  <c r="E29" i="13"/>
  <c r="F30" i="13"/>
  <c r="F31" i="13"/>
  <c r="F26" i="12"/>
  <c r="E25" i="12"/>
  <c r="E24" i="12" s="1"/>
  <c r="F24" i="12" s="1"/>
  <c r="M24" i="11"/>
  <c r="B19" i="3"/>
  <c r="B18" i="3"/>
  <c r="B15" i="3"/>
  <c r="E109" i="13"/>
  <c r="C109" i="13"/>
  <c r="C108" i="13" s="1"/>
  <c r="F110" i="13"/>
  <c r="C94" i="13"/>
  <c r="E68" i="13"/>
  <c r="E12" i="12"/>
  <c r="E11" i="12" s="1"/>
  <c r="E10" i="12" s="1"/>
  <c r="E9" i="12" s="1"/>
  <c r="C10" i="12"/>
  <c r="C9" i="12" s="1"/>
  <c r="C15" i="12"/>
  <c r="C20" i="12"/>
  <c r="C12" i="14"/>
  <c r="E30" i="16"/>
  <c r="C30" i="16"/>
  <c r="B30" i="16"/>
  <c r="B26" i="16"/>
  <c r="B33" i="16"/>
  <c r="E14" i="16"/>
  <c r="C14" i="16"/>
  <c r="B14" i="16"/>
  <c r="N46" i="11"/>
  <c r="F60" i="13" l="1"/>
  <c r="E59" i="13"/>
  <c r="F59" i="13" s="1"/>
  <c r="F40" i="13"/>
  <c r="F41" i="13"/>
  <c r="F35" i="13"/>
  <c r="E34" i="13"/>
  <c r="F34" i="13" s="1"/>
  <c r="F29" i="13"/>
  <c r="F25" i="12"/>
  <c r="F10" i="12"/>
  <c r="F11" i="12"/>
  <c r="E28" i="13" l="1"/>
  <c r="F28" i="13" s="1"/>
  <c r="E108" i="13"/>
  <c r="F108" i="13" s="1"/>
  <c r="E26" i="16" l="1"/>
  <c r="E23" i="16"/>
  <c r="E21" i="16" s="1"/>
  <c r="E8" i="16"/>
  <c r="C8" i="16"/>
  <c r="C21" i="16" l="1"/>
  <c r="G21" i="16" s="1"/>
  <c r="E115" i="13"/>
  <c r="E114" i="13" s="1"/>
  <c r="E113" i="13" s="1"/>
  <c r="E112" i="13" s="1"/>
  <c r="E111" i="13" s="1"/>
  <c r="E100" i="13"/>
  <c r="E98" i="13"/>
  <c r="E96" i="13"/>
  <c r="E71" i="13"/>
  <c r="E67" i="13" s="1"/>
  <c r="E85" i="13"/>
  <c r="E55" i="13"/>
  <c r="E54" i="13" s="1"/>
  <c r="C24" i="13"/>
  <c r="E32" i="12"/>
  <c r="E31" i="12" s="1"/>
  <c r="E30" i="12" s="1"/>
  <c r="C30" i="12"/>
  <c r="E22" i="12"/>
  <c r="E21" i="12" s="1"/>
  <c r="E20" i="12" s="1"/>
  <c r="E12" i="14"/>
  <c r="E11" i="14" s="1"/>
  <c r="G9" i="16"/>
  <c r="G15" i="16"/>
  <c r="G19" i="16"/>
  <c r="F9" i="16"/>
  <c r="F15" i="16"/>
  <c r="F19" i="16"/>
  <c r="B17" i="16"/>
  <c r="F17" i="16" s="1"/>
  <c r="B11" i="16"/>
  <c r="B8" i="16"/>
  <c r="G31" i="16"/>
  <c r="G35" i="16"/>
  <c r="F31" i="16"/>
  <c r="F35" i="16"/>
  <c r="G24" i="16"/>
  <c r="F24" i="16"/>
  <c r="B23" i="16"/>
  <c r="N101" i="11"/>
  <c r="K85" i="11"/>
  <c r="M36" i="11"/>
  <c r="M14" i="11"/>
  <c r="O19" i="11"/>
  <c r="N19" i="11"/>
  <c r="M18" i="11"/>
  <c r="M17" i="11" s="1"/>
  <c r="K18" i="11"/>
  <c r="K17" i="11" s="1"/>
  <c r="J18" i="11"/>
  <c r="J17" i="11" s="1"/>
  <c r="O11" i="11"/>
  <c r="N11" i="11"/>
  <c r="K14" i="11"/>
  <c r="K13" i="11" s="1"/>
  <c r="J14" i="11"/>
  <c r="E22" i="13"/>
  <c r="E21" i="13" s="1"/>
  <c r="F21" i="13" s="1"/>
  <c r="E26" i="13"/>
  <c r="E25" i="13" s="1"/>
  <c r="E24" i="13" s="1"/>
  <c r="G30" i="16"/>
  <c r="G23" i="16"/>
  <c r="E11" i="16"/>
  <c r="E6" i="16" s="1"/>
  <c r="C6" i="16"/>
  <c r="G29" i="3"/>
  <c r="F29" i="3"/>
  <c r="C28" i="3"/>
  <c r="B28" i="3"/>
  <c r="G6" i="16" l="1"/>
  <c r="E14" i="12"/>
  <c r="F8" i="16"/>
  <c r="B6" i="16"/>
  <c r="F6" i="16" s="1"/>
  <c r="B21" i="16"/>
  <c r="F21" i="16" s="1"/>
  <c r="F33" i="16"/>
  <c r="G33" i="16"/>
  <c r="F14" i="16"/>
  <c r="G14" i="16"/>
  <c r="G8" i="16"/>
  <c r="G17" i="16"/>
  <c r="F23" i="16"/>
  <c r="F30" i="16"/>
  <c r="E95" i="13"/>
  <c r="O17" i="11"/>
  <c r="N18" i="11"/>
  <c r="O18" i="11"/>
  <c r="N17" i="11"/>
  <c r="F24" i="13"/>
  <c r="F25" i="13"/>
  <c r="E14" i="13" l="1"/>
  <c r="E16" i="13"/>
  <c r="K22" i="11" l="1"/>
  <c r="M42" i="11"/>
  <c r="N78" i="11"/>
  <c r="N95" i="11"/>
  <c r="M77" i="11"/>
  <c r="J77" i="11"/>
  <c r="J76" i="11" s="1"/>
  <c r="M71" i="11"/>
  <c r="M70" i="11" s="1"/>
  <c r="N63" i="11"/>
  <c r="N65" i="11"/>
  <c r="N66" i="11"/>
  <c r="N68" i="11"/>
  <c r="N51" i="11"/>
  <c r="N52" i="11"/>
  <c r="N54" i="11"/>
  <c r="N56" i="11"/>
  <c r="N58" i="11"/>
  <c r="N39" i="11"/>
  <c r="M81" i="11"/>
  <c r="J80" i="11"/>
  <c r="J71" i="11"/>
  <c r="N72" i="11"/>
  <c r="C15" i="3"/>
  <c r="M80" i="11" l="1"/>
  <c r="O80" i="11" s="1"/>
  <c r="M76" i="11"/>
  <c r="O76" i="11" s="1"/>
  <c r="N77" i="11"/>
  <c r="E104" i="13"/>
  <c r="C66" i="13"/>
  <c r="C65" i="13" s="1"/>
  <c r="E91" i="13"/>
  <c r="E106" i="13"/>
  <c r="E13" i="13"/>
  <c r="E12" i="13" s="1"/>
  <c r="C93" i="13"/>
  <c r="E49" i="13"/>
  <c r="E48" i="13" s="1"/>
  <c r="E47" i="13" s="1"/>
  <c r="C47" i="13"/>
  <c r="C46" i="13" s="1"/>
  <c r="C45" i="13" s="1"/>
  <c r="C20" i="13"/>
  <c r="N76" i="11" l="1"/>
  <c r="C57" i="13"/>
  <c r="E103" i="13"/>
  <c r="E94" i="13" s="1"/>
  <c r="E90" i="13"/>
  <c r="E66" i="13" s="1"/>
  <c r="F47" i="13"/>
  <c r="E46" i="13"/>
  <c r="F46" i="13" s="1"/>
  <c r="C19" i="13"/>
  <c r="C18" i="13" s="1"/>
  <c r="F48" i="13"/>
  <c r="F13" i="13"/>
  <c r="E20" i="13"/>
  <c r="F20" i="13" s="1"/>
  <c r="C18" i="3"/>
  <c r="G11" i="14"/>
  <c r="F11" i="14"/>
  <c r="F90" i="13" l="1"/>
  <c r="E65" i="13"/>
  <c r="F114" i="13"/>
  <c r="C113" i="13"/>
  <c r="E45" i="13"/>
  <c r="F45" i="13" s="1"/>
  <c r="E19" i="13"/>
  <c r="F19" i="13" s="1"/>
  <c r="F67" i="13"/>
  <c r="C112" i="13" l="1"/>
  <c r="F113" i="13"/>
  <c r="F65" i="13"/>
  <c r="F66" i="13"/>
  <c r="E18" i="13"/>
  <c r="F18" i="13" l="1"/>
  <c r="C111" i="13"/>
  <c r="F111" i="13" s="1"/>
  <c r="F112" i="13"/>
  <c r="F54" i="13"/>
  <c r="C53" i="13"/>
  <c r="C52" i="13" l="1"/>
  <c r="C51" i="13" s="1"/>
  <c r="E53" i="13"/>
  <c r="F53" i="13" s="1"/>
  <c r="G13" i="14"/>
  <c r="G14" i="14"/>
  <c r="F14" i="14"/>
  <c r="E52" i="13" l="1"/>
  <c r="F52" i="13" s="1"/>
  <c r="F13" i="14"/>
  <c r="F12" i="14"/>
  <c r="E51" i="13" l="1"/>
  <c r="G12" i="14"/>
  <c r="E18" i="3"/>
  <c r="F51" i="13" l="1"/>
  <c r="C19" i="3"/>
  <c r="C12" i="13"/>
  <c r="F12" i="13" s="1"/>
  <c r="C11" i="13" l="1"/>
  <c r="C10" i="13" s="1"/>
  <c r="C9" i="13" s="1"/>
  <c r="F103" i="13"/>
  <c r="F95" i="13"/>
  <c r="C8" i="13" l="1"/>
  <c r="F94" i="13"/>
  <c r="E93" i="13"/>
  <c r="E11" i="13"/>
  <c r="F11" i="13" l="1"/>
  <c r="E10" i="13"/>
  <c r="E9" i="13" s="1"/>
  <c r="F93" i="13"/>
  <c r="F10" i="13" l="1"/>
  <c r="C29" i="12"/>
  <c r="C19" i="12"/>
  <c r="F31" i="12" l="1"/>
  <c r="C14" i="12"/>
  <c r="C8" i="12" s="1"/>
  <c r="E19" i="12" l="1"/>
  <c r="E29" i="12"/>
  <c r="F29" i="12" s="1"/>
  <c r="F21" i="12"/>
  <c r="F19" i="12" l="1"/>
  <c r="F20" i="12"/>
  <c r="F30" i="12"/>
  <c r="F58" i="13" l="1"/>
  <c r="F8" i="12"/>
  <c r="F9" i="12"/>
  <c r="F57" i="13" l="1"/>
  <c r="K10" i="11"/>
  <c r="K9" i="11" s="1"/>
  <c r="K7" i="11" s="1"/>
  <c r="M94" i="11"/>
  <c r="J94" i="11"/>
  <c r="M61" i="11"/>
  <c r="J61" i="11"/>
  <c r="J36" i="11"/>
  <c r="M10" i="11"/>
  <c r="J10" i="11"/>
  <c r="J9" i="11" s="1"/>
  <c r="J13" i="11"/>
  <c r="N26" i="11"/>
  <c r="N32" i="11"/>
  <c r="N37" i="11"/>
  <c r="N38" i="11"/>
  <c r="J42" i="11"/>
  <c r="N43" i="11"/>
  <c r="N44" i="11"/>
  <c r="N45" i="11"/>
  <c r="J50" i="11"/>
  <c r="M50" i="11"/>
  <c r="J70" i="11"/>
  <c r="J90" i="11"/>
  <c r="M90" i="11"/>
  <c r="J7" i="11" l="1"/>
  <c r="J97" i="11"/>
  <c r="M87" i="11"/>
  <c r="K97" i="11"/>
  <c r="M35" i="11"/>
  <c r="J35" i="11"/>
  <c r="N10" i="11"/>
  <c r="M9" i="11"/>
  <c r="M7" i="11" s="1"/>
  <c r="N94" i="11"/>
  <c r="J87" i="11"/>
  <c r="O70" i="11"/>
  <c r="O10" i="11"/>
  <c r="N28" i="11"/>
  <c r="N61" i="11"/>
  <c r="N42" i="11"/>
  <c r="N31" i="11"/>
  <c r="N25" i="11"/>
  <c r="N50" i="11"/>
  <c r="N71" i="11"/>
  <c r="N70" i="11"/>
  <c r="N36" i="11"/>
  <c r="M13" i="11"/>
  <c r="J24" i="11"/>
  <c r="E15" i="3"/>
  <c r="F14" i="3"/>
  <c r="J22" i="11" l="1"/>
  <c r="M97" i="11"/>
  <c r="M22" i="11"/>
  <c r="M85" i="11"/>
  <c r="O87" i="11"/>
  <c r="N87" i="11"/>
  <c r="K21" i="11"/>
  <c r="K99" i="11" s="1"/>
  <c r="K98" i="11" s="1"/>
  <c r="O24" i="11"/>
  <c r="O35" i="11"/>
  <c r="O9" i="11"/>
  <c r="J85" i="11"/>
  <c r="N35" i="11"/>
  <c r="N9" i="11"/>
  <c r="N24" i="11"/>
  <c r="G14" i="3"/>
  <c r="G18" i="3"/>
  <c r="F30" i="3"/>
  <c r="G17" i="3"/>
  <c r="G16" i="3"/>
  <c r="F17" i="3"/>
  <c r="F16" i="3"/>
  <c r="N22" i="11" l="1"/>
  <c r="O97" i="11"/>
  <c r="N97" i="11"/>
  <c r="N7" i="11"/>
  <c r="O7" i="11"/>
  <c r="N85" i="11"/>
  <c r="O85" i="11"/>
  <c r="M21" i="11"/>
  <c r="J21" i="11"/>
  <c r="O22" i="11"/>
  <c r="F18" i="3"/>
  <c r="G15" i="3"/>
  <c r="O21" i="11" l="1"/>
  <c r="M99" i="11"/>
  <c r="N21" i="11"/>
  <c r="J99" i="11"/>
  <c r="F15" i="3"/>
  <c r="E19" i="3"/>
  <c r="O99" i="11" l="1"/>
  <c r="M98" i="11"/>
  <c r="O98" i="11" s="1"/>
  <c r="N99" i="11"/>
  <c r="J98" i="11"/>
  <c r="N98" i="11" l="1"/>
  <c r="E8" i="13"/>
  <c r="F8" i="13" l="1"/>
  <c r="F9" i="13"/>
</calcChain>
</file>

<file path=xl/sharedStrings.xml><?xml version="1.0" encoding="utf-8"?>
<sst xmlns="http://schemas.openxmlformats.org/spreadsheetml/2006/main" count="368" uniqueCount="248">
  <si>
    <t>6 Prihodi poslovanja</t>
  </si>
  <si>
    <t>3 Rashodi poslovanja</t>
  </si>
  <si>
    <t>4 Rashodi za nabavu nefinancijske imovine</t>
  </si>
  <si>
    <t>Razlika - višak/manjak</t>
  </si>
  <si>
    <t xml:space="preserve"> PRIHODI UKUPNO</t>
  </si>
  <si>
    <t>RASHODI UKUPNO</t>
  </si>
  <si>
    <t xml:space="preserve">I. OPĆI DIO  </t>
  </si>
  <si>
    <t>Rashodi poslovanja</t>
  </si>
  <si>
    <t>Materijalni rashodi</t>
  </si>
  <si>
    <t>Rashodi za materijal i energiju</t>
  </si>
  <si>
    <t>Sitni inventar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</si>
  <si>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</si>
  <si>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</si>
  <si>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</si>
  <si>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</si>
  <si>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</si>
  <si>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</si>
  <si>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zaposlene</t>
  </si>
  <si>
    <t>Plaće za zaposlene</t>
  </si>
  <si>
    <t>Ostali rashodi za zaposlene</t>
  </si>
  <si>
    <t>Doprinosi na plaće</t>
  </si>
  <si>
    <t>Doprinosi za obvezno zdravstveno osiguranje</t>
  </si>
  <si>
    <t>Naknade za prijevoz na posao i s posla</t>
  </si>
  <si>
    <t>Troškovi sudskih postupaka</t>
  </si>
  <si>
    <t>Knjige</t>
  </si>
  <si>
    <t xml:space="preserve">I OPĆI DIO </t>
  </si>
  <si>
    <t>PRIHODI POSLOVANJA</t>
  </si>
  <si>
    <t>POMOĆI OD INOZEMSTVA I OD SUBJEKATA UNUTAR OPĆEG PRORAČUNA</t>
  </si>
  <si>
    <t>PRIHODI OD IMOVINE</t>
  </si>
  <si>
    <t>Prihodi od financisjke imenovine</t>
  </si>
  <si>
    <t>Kamate na oročena sredstva</t>
  </si>
  <si>
    <t>Prihodi za financiranje rashoda poslovanja</t>
  </si>
  <si>
    <t>RASHODI POSLOVANJA</t>
  </si>
  <si>
    <t xml:space="preserve"> </t>
  </si>
  <si>
    <t xml:space="preserve">RASHODI  ZA  ZAPOSLENE                                               </t>
  </si>
  <si>
    <t>Plaće (Bruto)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</si>
  <si>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</si>
  <si>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</si>
  <si>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</si>
  <si>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</si>
  <si>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</si>
  <si>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 xml:space="preserve">Naknade troškova zaposlenima                                                    </t>
  </si>
  <si>
    <t xml:space="preserve">Službena putovanja                                                                      </t>
  </si>
  <si>
    <t xml:space="preserve">Stručno usavršavanje zaposlenika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</si>
  <si>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</si>
  <si>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</si>
  <si>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</si>
  <si>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</si>
  <si>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</si>
  <si>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</si>
  <si>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 xml:space="preserve">Rashodi za usluge                                                                    </t>
  </si>
  <si>
    <t xml:space="preserve">Usluge tekućeg i investicijskog održavanja                                       </t>
  </si>
  <si>
    <t>Usluge promidžbe i informiranja</t>
  </si>
  <si>
    <t xml:space="preserve">Komunalne usluge                                                                          </t>
  </si>
  <si>
    <t>Zakupnine i najamnine</t>
  </si>
  <si>
    <t xml:space="preserve">Zdravstvene  usluge                                                       </t>
  </si>
  <si>
    <t xml:space="preserve">Intelektualne i osobne usluge                                                         </t>
  </si>
  <si>
    <t>Računalne usluge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</si>
  <si>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</si>
  <si>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</si>
  <si>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Članarine</t>
  </si>
  <si>
    <t>Pristojbe i naknade</t>
  </si>
  <si>
    <t xml:space="preserve">FINANCIJSKI  RASHODI                                                       </t>
  </si>
  <si>
    <t xml:space="preserve">Bankarske usluge i usluge platnog prometa                                  </t>
  </si>
  <si>
    <t>Zatezne kamate</t>
  </si>
  <si>
    <t>RASHODI ZA NABAVU NEFINANCIJSKE IMOVINE</t>
  </si>
  <si>
    <t>RASHODI ZA NABAVU PROIZVEDENE DUGOTRAJNE IMOVINE</t>
  </si>
  <si>
    <t xml:space="preserve">Uredska oprema i namještaj </t>
  </si>
  <si>
    <t>Uređaji, strojevi i oprema za ostale namjene</t>
  </si>
  <si>
    <t>Pomoći proračunskim korisnicima iz proračuna koji im nije nadležan</t>
  </si>
  <si>
    <t>Tekuće pomoći proračunskim korisnicima iz proračuna koji im nije nadležan</t>
  </si>
  <si>
    <t>Tekuće donacije</t>
  </si>
  <si>
    <t xml:space="preserve">Doprinos za obvezno osiguranje u slučaju nezaposlenosti                                                 </t>
  </si>
  <si>
    <t>Naknade za rad predstavničkih i izvršnih tijela, povjerenstava i slično</t>
  </si>
  <si>
    <t>Knjige, umjetnička djela i ostale izložbene vrijednosti</t>
  </si>
  <si>
    <t>Građevinski objekti</t>
  </si>
  <si>
    <t>Brojčana oznaka, naziv računa prihoda i izvora financiranja</t>
  </si>
  <si>
    <t>PRIHODI UKUPNO</t>
  </si>
  <si>
    <t xml:space="preserve"> IZVOR 3.2.1 - VLASTITI PRIHODI PK</t>
  </si>
  <si>
    <t>Prihodi poslovanja</t>
  </si>
  <si>
    <t>Prihodi od imovine</t>
  </si>
  <si>
    <t>IZVOR 4.4.1- PRIHODI ZA POSEBNE NAMJENE-DECENTRALIZACIJA</t>
  </si>
  <si>
    <t>Prihodi iz nadležnog proračuna</t>
  </si>
  <si>
    <t>Prihodi iz nadležnog proračuna za finan. redov. djelatnosti</t>
  </si>
  <si>
    <t>Prihodi iz nadležnog proračuna za finan. rashoda poslov.</t>
  </si>
  <si>
    <t xml:space="preserve"> IZVOR 5.4.1 -  POMOĆI PK</t>
  </si>
  <si>
    <t>Pomoći iz inozem. i od subjekata unutar općeg proračuna</t>
  </si>
  <si>
    <t>Pomoći pror. korisnicima iz prorač. koji im nije nadležan</t>
  </si>
  <si>
    <t>Tekuće pomoći pror. koris. iz prorač. koji im nije nadležan</t>
  </si>
  <si>
    <t>________________________</t>
  </si>
  <si>
    <t>Brojčana oznaka
Naziv programa, aktivnosti, projekta, racuna ekonomske
klasifikacije i izvora financiranja</t>
  </si>
  <si>
    <t>Plaće za redovan rad</t>
  </si>
  <si>
    <t>Naknada troškova zaposlenima</t>
  </si>
  <si>
    <t>Službena putovanja</t>
  </si>
  <si>
    <t>Uredski materijal i ostali materijalni rashodi</t>
  </si>
  <si>
    <t>Usluge telefona, pošte i prijevoza</t>
  </si>
  <si>
    <t>Usluge tekućeg i investicijskog održavanja</t>
  </si>
  <si>
    <t>Bankarske usluge i usluge platnog prometa</t>
  </si>
  <si>
    <t>IZVOR 4.4.1 - PRIHODI ZA POSEBNE NAMJENE - DECENTRALIZACIJA</t>
  </si>
  <si>
    <t>Stručno usavršavanje zaposlenika</t>
  </si>
  <si>
    <t>Energija</t>
  </si>
  <si>
    <t>Komunalne usluge</t>
  </si>
  <si>
    <t>Zdravstvene usluge</t>
  </si>
  <si>
    <t xml:space="preserve">IZVOR 5.4.1 - POMOĆI PK </t>
  </si>
  <si>
    <t>Doprinosi za zapošljavanje</t>
  </si>
  <si>
    <t>Rashodi za nabavu nefinancijske imovine</t>
  </si>
  <si>
    <t>IZVOR 1.1.1- OPĆI PRIHODI I PRIMICI</t>
  </si>
  <si>
    <t>Predsjednik školskog odbora:</t>
  </si>
  <si>
    <t>INDEKS</t>
  </si>
  <si>
    <t>Razdjel 004 UPRAVNI ODJEL ZA PROSVJETU, KULTURU, TEHNIČKU KULTURU I SPORT</t>
  </si>
  <si>
    <t>RASHODI POSLOVANJA RAZRED 3+ RAZRED 4</t>
  </si>
  <si>
    <t xml:space="preserve">Zaključno izvještaj o izvršenju financijskog plana pokazuje da su sredstva utrošena u skladu s financijskim planom. </t>
  </si>
  <si>
    <t>OSTALI RASHODI</t>
  </si>
  <si>
    <t>I. OPĆI DIO</t>
  </si>
  <si>
    <t xml:space="preserve">A. RAČUN PRIHODA I RASHODA </t>
  </si>
  <si>
    <t>RASHODI PREMA FUNKCIJSKOJ KLASIFIKACIJI</t>
  </si>
  <si>
    <t>Indeks</t>
  </si>
  <si>
    <t>5=4/2*100</t>
  </si>
  <si>
    <t>6=4/3*100</t>
  </si>
  <si>
    <t xml:space="preserve">UKUPNO RASHODI </t>
  </si>
  <si>
    <t>09 Obrazovanje</t>
  </si>
  <si>
    <t>096 Dodatne usluge u obrazovanju</t>
  </si>
  <si>
    <t>Ostali rashodi</t>
  </si>
  <si>
    <t>Ostale tekuće donacije u naravi</t>
  </si>
  <si>
    <t>PROGRAM 4001: RAZVOJ ODGOJNO OBRAZOVNOG SUSTAVA</t>
  </si>
  <si>
    <t>POSEBNI DIO</t>
  </si>
  <si>
    <t>Razred</t>
  </si>
  <si>
    <t>Skupina</t>
  </si>
  <si>
    <t>Izvor</t>
  </si>
  <si>
    <t xml:space="preserve">Naziv </t>
  </si>
  <si>
    <t>Izvršenje prethodne godine</t>
  </si>
  <si>
    <t>Plan tekuće godine</t>
  </si>
  <si>
    <t xml:space="preserve">Izvršenje tekuće godine </t>
  </si>
  <si>
    <t>Primici od financijske imovine i zaduživanja</t>
  </si>
  <si>
    <t>Primici od zaduživanja</t>
  </si>
  <si>
    <t>842</t>
  </si>
  <si>
    <t>Primljeni krediti i zajmovi od kreditnih i ostalih financijskih institucija u javnom sektoru</t>
  </si>
  <si>
    <t>Primljeni krediti od kreditnih institucija u javnom sektoru</t>
  </si>
  <si>
    <t>Namjenski primici od zaduživanja</t>
  </si>
  <si>
    <t>Izdaci za financijsku imovinu i otplate zajmova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</si>
  <si>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</si>
  <si>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</si>
  <si>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</si>
  <si>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</si>
  <si>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</si>
  <si>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Opći prihodi i primici</t>
  </si>
  <si>
    <t>RAČUN FINANCIRANJA</t>
  </si>
  <si>
    <t>Premije osiguranja</t>
  </si>
  <si>
    <t>Ostale naknade građanima i kučanstvima iz proračuna</t>
  </si>
  <si>
    <t>Naknade građanima i kučanstvima u naravi</t>
  </si>
  <si>
    <t>NAKNADE GRAĐANIMA I KUČ. NA TEMELJU OSIGURANJA I DR. NAKNADE</t>
  </si>
  <si>
    <t>Tekuće donacije u novcu</t>
  </si>
  <si>
    <t>091 osnovnoškolsko obrazovanje</t>
  </si>
  <si>
    <t>GLAVA 003 USTANOVE U OSNOVNOM ŠKOLSTVU</t>
  </si>
  <si>
    <t>____________________________</t>
  </si>
  <si>
    <t>PROGRAM 4030 OSNOVNOŠKOLSKO OBRAZOVANJE</t>
  </si>
  <si>
    <t>AKTIVNOST A403001 Rashodi djelatnosti</t>
  </si>
  <si>
    <t>AKTIVNOST A403004 Prijevoz učenika osnovnih škola</t>
  </si>
  <si>
    <t>AKTIVNOST A400104 E-ŠKOLE</t>
  </si>
  <si>
    <t>AKTIVNOST A400118 NABAVA UDŽBENIKA I DRUGIH OBRAZOVNIH MATERIJALA</t>
  </si>
  <si>
    <t>AKTIVNOST T400111:  OPSKRBA ŠKOLSKIH USTANOVA HIGIJENSKIM POTREPŠTINAMA ZA UČENICE</t>
  </si>
  <si>
    <t>Usluge telefona,pošte i prijevoza</t>
  </si>
  <si>
    <t>Naknade građanima</t>
  </si>
  <si>
    <t>Ost.naknade građanima i kuć.u naravi</t>
  </si>
  <si>
    <t>Naknada za prijevoz,rad na terenu i odv.život</t>
  </si>
  <si>
    <t>Materijal i dijelovi za tekuće i inv. održavanje</t>
  </si>
  <si>
    <t>Reprezentacija</t>
  </si>
  <si>
    <t>Negativne tečajne razlike i razlike zbog primjene valutne klauzule</t>
  </si>
  <si>
    <t>Ostale naknade troškova zaposlenima</t>
  </si>
  <si>
    <t>PRIHODI IZ NADLEŽNOG PRORAČUNA</t>
  </si>
  <si>
    <t>Službena, radna i zaštitna odjeća i obuća</t>
  </si>
  <si>
    <t>Ostale tekuće donacije</t>
  </si>
  <si>
    <t>Tablica:  SAŽETAK RAČUNA PRIHODA I RASHODA</t>
  </si>
  <si>
    <t>Tablica: SAŽETAK RAČUNA FINANCIRANJA</t>
  </si>
  <si>
    <t>Brojčana znaka i naziv</t>
  </si>
  <si>
    <t>6=5/2*100</t>
  </si>
  <si>
    <t>7=5/3*100</t>
  </si>
  <si>
    <t xml:space="preserve">Indeks </t>
  </si>
  <si>
    <t>RAZLIKA PRIMITAKA I IZDATAKA</t>
  </si>
  <si>
    <t>8 Primici od fin.imovine i zaduživanja</t>
  </si>
  <si>
    <t>5 Izdaci za fin.imovinu i otplate zajmova</t>
  </si>
  <si>
    <t>Prenos viška/manjka u sljedeće razdoblje/godinu</t>
  </si>
  <si>
    <t>IZVJEŠTAJ O PRIHODIMA I RASHODIMA PREMA EKONOMSKOJ KLASIFIKACIJI</t>
  </si>
  <si>
    <t>Brojčana oznaka i naziv</t>
  </si>
  <si>
    <t>Brojčana oznaka</t>
  </si>
  <si>
    <t>Naziv</t>
  </si>
  <si>
    <t>Prihodi</t>
  </si>
  <si>
    <t>Višak/manjak prihoda preneseni</t>
  </si>
  <si>
    <t>Rashodi</t>
  </si>
  <si>
    <t>1 Opći prihodi i primici</t>
  </si>
  <si>
    <t>3 Vlastiti prihodi</t>
  </si>
  <si>
    <t>IZVJEŠTAJ O PRIHODIMA I RASHODIMA PREMA IZVORIMA FINANCIRANJA</t>
  </si>
  <si>
    <t xml:space="preserve">UKUPNO PRIHODI </t>
  </si>
  <si>
    <t>UKUPNO RASHODI</t>
  </si>
  <si>
    <t>4 Prihodi za posebne namjene</t>
  </si>
  <si>
    <t>5 Pomoći</t>
  </si>
  <si>
    <t>1.1.1 Opći prihodi i primici</t>
  </si>
  <si>
    <t>3.2.1 Vlastiti prihodi</t>
  </si>
  <si>
    <t>4.4.1 Prihodi za posebne namjene- Decentralizacija</t>
  </si>
  <si>
    <t xml:space="preserve">   5.4.1 Pomoći PK</t>
  </si>
  <si>
    <t xml:space="preserve">   5.4.2 Pomoći PK-prenesena sredstva</t>
  </si>
  <si>
    <t>UKUPNO</t>
  </si>
  <si>
    <t>IZVOR 5.4.1 POMOĆI PK</t>
  </si>
  <si>
    <t>TEKUĆI PROJEKT T400110 FINANCIRANJE TROŠKOVA PREHRANE ZA UČENIKE OŠ</t>
  </si>
  <si>
    <t>Preneseni višak/manjak iz prethodnih godina</t>
  </si>
  <si>
    <t>5=5/2*100</t>
  </si>
  <si>
    <t>6=5/3*100</t>
  </si>
  <si>
    <t>RKP 12108</t>
  </si>
  <si>
    <t>OŠ ANTE ANĐELINOVIĆ, SUĆURAJ</t>
  </si>
  <si>
    <t>Ravnatelj:</t>
  </si>
  <si>
    <t>Marin Perko</t>
  </si>
  <si>
    <t>Stipe Vuljan</t>
  </si>
  <si>
    <t>Tekući plan 2024.</t>
  </si>
  <si>
    <t>GLAVA 00403 USTANOVE U OSNOVNOM ŠKOLSTVU</t>
  </si>
  <si>
    <t xml:space="preserve"> IZVOR 1.1.1 - OPĆI PRIHODI I PRIMICI</t>
  </si>
  <si>
    <t>IZVOR 5.4.2 - POMOĆI PK - PRENESENA SREDSTVA</t>
  </si>
  <si>
    <t>Na temelju Zakona o proračunu (“Narodne novine” broj 144/21) i Pravilnika o polugodišnjem i godišnjem izvještaju o izvršenju proračuna (“Narodne novine” broj 24/13, 102/17, 1/20, 147/20, 85/2023) školski odbor OŠ Ante Anđelinović dana 9. 3. 2026. donosi:</t>
  </si>
  <si>
    <t>GODIŠNJI  IZVJEŠTAJ O IZVRŠENJU FINANCIJSKOG PLANA OŠ Ante Anđelinović, Sućuraj za 2025. godinu</t>
  </si>
  <si>
    <t xml:space="preserve">Ostvarenje/Izvršenje 2024. </t>
  </si>
  <si>
    <t>Izvorni plan/Rebalans 2025.</t>
  </si>
  <si>
    <t>Tekući plan 2025.</t>
  </si>
  <si>
    <t>Izvršenje  2025.</t>
  </si>
  <si>
    <t>Godišnji izvještaj izvršenja financijskog plana za 2025.godinu čini izvršenje prihoda i rashoda te primitaka i izdataka po ekonomskoj klasifikaciji  te izvršenje rashoda prema izvorima i programskoj klasifikaciji.</t>
  </si>
  <si>
    <t>Godišnji Financijski plan OŠ Ante Anđelinović, Sućuraj za 2025. godinu ostvaren je kako slijedi:</t>
  </si>
  <si>
    <t xml:space="preserve">   5.1.1 Pomoći</t>
  </si>
  <si>
    <t>3.2.2 Vlastiti prihodi PK - prenesena sredstva</t>
  </si>
  <si>
    <t xml:space="preserve">   5.1.1 Pomoći PK</t>
  </si>
  <si>
    <t xml:space="preserve">Ostvarenje/     Izvršenje 2024. </t>
  </si>
  <si>
    <t>Izvorni plan/    Rebalans 2025.</t>
  </si>
  <si>
    <t>GODIŠNJI IZVJEŠTAJ O IZVRŠENJU FINANCIJSKOG PLANA ZA 2025.g.</t>
  </si>
  <si>
    <t xml:space="preserve"> IZVJEŠTAJ O IZVRŠENJU FINANCIJSKOG PLANA ZA 2025. GOD. - IZVJEŠTAJ PO PROGRAMSKOJ KLASIFIKACIJI - PRIHODI</t>
  </si>
  <si>
    <t>IZVORNI  PLAN / REBALANS 2025.</t>
  </si>
  <si>
    <t>TEKUĆI PLAN 2025.</t>
  </si>
  <si>
    <t>IZVRŠENJE  2025.</t>
  </si>
  <si>
    <t xml:space="preserve"> IZVOR 5.1.1 - POMOĆI</t>
  </si>
  <si>
    <t>Prihodi od financijske imovine</t>
  </si>
  <si>
    <t>Kamate na oročena sredstva i depozite po viđenju</t>
  </si>
  <si>
    <t>IZVORNI PLAN/    REBALANS 2025.</t>
  </si>
  <si>
    <t>IZVRŠENJE      2025.</t>
  </si>
  <si>
    <t>AKTIVNOST A400125: KNJIŽNIČNA GRAĐA U ŠKOLSKIM KNJIŽNICAMA</t>
  </si>
  <si>
    <t>Knjige u knjižnica</t>
  </si>
  <si>
    <t>TEKUĆI PROJEKT T400101 ŠKOLSKI MEDNI DAN</t>
  </si>
  <si>
    <t>IZVOR 5.1.1 POMOĆI</t>
  </si>
  <si>
    <t>IZVOR 3.2.1 VLASTITI PRIHODI PK</t>
  </si>
  <si>
    <t>IZVOR 3.2.2 VLASTITI PRIHODI PK - PRENESENA SREDSTVA</t>
  </si>
  <si>
    <t>Intelektualne i osobne usluge</t>
  </si>
  <si>
    <t>Ostale usluge</t>
  </si>
  <si>
    <t>IZVJEŠTAJ O GODIŠNJEM IZVRŠENJU FINANCIJSKOG PLANA ZA 2025. GOD. - IZVJEŠTAJ PO PROGRAMSKOJ KLASIFIKACIJI - RASHODI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</si>
</sst>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6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Verdana"/>
      <family val="2"/>
      <charset val="238"/>
    </font>
    <font>
      <sz val="1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b/>
      <sz val="11"/>
      <color rgb="FF002060"/>
      <name val="Calibri"/>
      <family val="2"/>
    </font>
    <font>
      <b/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</font>
    <font>
      <sz val="11"/>
      <color rgb="FF002060"/>
      <name val="Arial"/>
      <family val="2"/>
      <charset val="238"/>
    </font>
    <font>
      <b/>
      <sz val="11"/>
      <color rgb="FF002060"/>
      <name val="Calibri"/>
      <family val="2"/>
      <charset val="238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48118533890809E-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medium">
        <color rgb="FF00206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/>
      <top style="medium">
        <color rgb="FF002060"/>
      </top>
      <bottom/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/>
      <right style="medium">
        <color rgb="FF000000"/>
      </right>
      <top style="medium">
        <color rgb="FF002060"/>
      </top>
      <bottom/>
      <diagonal/>
    </border>
    <border>
      <left style="medium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060"/>
      </right>
      <top style="medium">
        <color indexed="64"/>
      </top>
      <bottom style="medium">
        <color indexed="64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medium">
        <color rgb="FF002060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  <xf numFmtId="0" fontId="1" fillId="0" borderId="0"/>
    <xf numFmtId="0" fontId="1" fillId="0" borderId="0"/>
    <xf numFmtId="0" fontId="39" fillId="0" borderId="0"/>
    <xf numFmtId="0" fontId="55" fillId="0" borderId="0"/>
    <xf numFmtId="0" fontId="1" fillId="0" borderId="0"/>
    <xf numFmtId="0" fontId="56" fillId="0" borderId="0"/>
    <xf numFmtId="0" fontId="1" fillId="0" borderId="0"/>
    <xf numFmtId="0" fontId="1" fillId="0" borderId="0"/>
  </cellStyleXfs>
  <cellXfs count="472">
    <xf numFmtId="0" fontId="0" fillId="0" borderId="0" xfId="0"/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wrapText="1"/>
    </xf>
    <xf numFmtId="0" fontId="25" fillId="0" borderId="0" xfId="0" applyFont="1" applyAlignment="1">
      <alignment horizontal="left" indent="1"/>
    </xf>
    <xf numFmtId="0" fontId="41" fillId="38" borderId="13" xfId="0" applyFont="1" applyFill="1" applyBorder="1" applyAlignment="1">
      <alignment horizontal="left" vertical="center"/>
    </xf>
    <xf numFmtId="0" fontId="41" fillId="38" borderId="14" xfId="0" applyFont="1" applyFill="1" applyBorder="1" applyAlignment="1">
      <alignment horizontal="left" vertical="center"/>
    </xf>
    <xf numFmtId="4" fontId="41" fillId="38" borderId="11" xfId="0" applyNumberFormat="1" applyFont="1" applyFill="1" applyBorder="1" applyAlignment="1">
      <alignment horizontal="right" vertical="center"/>
    </xf>
    <xf numFmtId="4" fontId="41" fillId="38" borderId="14" xfId="0" applyNumberFormat="1" applyFont="1" applyFill="1" applyBorder="1" applyAlignment="1">
      <alignment horizontal="right" vertical="center"/>
    </xf>
    <xf numFmtId="4" fontId="41" fillId="38" borderId="13" xfId="0" applyNumberFormat="1" applyFont="1" applyFill="1" applyBorder="1" applyAlignment="1">
      <alignment horizontal="right" vertical="center"/>
    </xf>
    <xf numFmtId="0" fontId="0" fillId="0" borderId="11" xfId="0" applyBorder="1"/>
    <xf numFmtId="4" fontId="0" fillId="0" borderId="11" xfId="0" applyNumberFormat="1" applyBorder="1"/>
    <xf numFmtId="0" fontId="0" fillId="35" borderId="11" xfId="0" applyFill="1" applyBorder="1" applyAlignment="1">
      <alignment horizontal="right" vertical="center"/>
    </xf>
    <xf numFmtId="0" fontId="0" fillId="35" borderId="11" xfId="0" applyFill="1" applyBorder="1" applyAlignment="1">
      <alignment horizontal="left" vertical="center"/>
    </xf>
    <xf numFmtId="4" fontId="0" fillId="35" borderId="11" xfId="0" applyNumberFormat="1" applyFill="1" applyBorder="1"/>
    <xf numFmtId="0" fontId="41" fillId="40" borderId="11" xfId="0" applyFont="1" applyFill="1" applyBorder="1" applyAlignment="1">
      <alignment horizontal="center" vertical="center" wrapText="1"/>
    </xf>
    <xf numFmtId="0" fontId="0" fillId="35" borderId="11" xfId="0" applyFill="1" applyBorder="1"/>
    <xf numFmtId="0" fontId="0" fillId="0" borderId="12" xfId="0" applyBorder="1"/>
    <xf numFmtId="0" fontId="27" fillId="0" borderId="11" xfId="0" applyFont="1" applyBorder="1"/>
    <xf numFmtId="0" fontId="27" fillId="36" borderId="11" xfId="0" applyFont="1" applyFill="1" applyBorder="1"/>
    <xf numFmtId="0" fontId="0" fillId="36" borderId="11" xfId="0" applyFill="1" applyBorder="1"/>
    <xf numFmtId="0" fontId="29" fillId="0" borderId="11" xfId="0" applyFont="1" applyBorder="1"/>
    <xf numFmtId="0" fontId="32" fillId="0" borderId="11" xfId="0" applyFont="1" applyBorder="1"/>
    <xf numFmtId="4" fontId="32" fillId="0" borderId="11" xfId="0" applyNumberFormat="1" applyFont="1" applyBorder="1" applyAlignment="1">
      <alignment horizontal="right"/>
    </xf>
    <xf numFmtId="0" fontId="30" fillId="0" borderId="11" xfId="0" applyFont="1" applyBorder="1"/>
    <xf numFmtId="4" fontId="30" fillId="0" borderId="11" xfId="0" applyNumberFormat="1" applyFont="1" applyBorder="1" applyAlignment="1">
      <alignment horizontal="right"/>
    </xf>
    <xf numFmtId="4" fontId="35" fillId="0" borderId="11" xfId="0" applyNumberFormat="1" applyFont="1" applyBorder="1" applyAlignment="1">
      <alignment horizontal="right"/>
    </xf>
    <xf numFmtId="4" fontId="36" fillId="0" borderId="11" xfId="0" applyNumberFormat="1" applyFont="1" applyBorder="1" applyAlignment="1">
      <alignment horizontal="right"/>
    </xf>
    <xf numFmtId="0" fontId="36" fillId="0" borderId="11" xfId="0" applyFont="1" applyBorder="1"/>
    <xf numFmtId="0" fontId="35" fillId="0" borderId="11" xfId="0" applyFont="1" applyBorder="1" applyAlignment="1">
      <alignment horizontal="right"/>
    </xf>
    <xf numFmtId="0" fontId="36" fillId="0" borderId="11" xfId="0" applyFont="1" applyBorder="1" applyAlignment="1">
      <alignment horizontal="right"/>
    </xf>
    <xf numFmtId="0" fontId="37" fillId="0" borderId="11" xfId="0" applyFont="1" applyBorder="1"/>
    <xf numFmtId="49" fontId="36" fillId="0" borderId="11" xfId="0" applyNumberFormat="1" applyFont="1" applyBorder="1" applyAlignment="1">
      <alignment horizontal="left"/>
    </xf>
    <xf numFmtId="49" fontId="36" fillId="0" borderId="11" xfId="0" applyNumberFormat="1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4" fontId="47" fillId="0" borderId="15" xfId="43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0" fontId="16" fillId="0" borderId="11" xfId="0" applyFont="1" applyBorder="1"/>
    <xf numFmtId="0" fontId="16" fillId="35" borderId="11" xfId="0" applyFont="1" applyFill="1" applyBorder="1"/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3" fontId="50" fillId="35" borderId="15" xfId="46" applyNumberFormat="1" applyFont="1" applyFill="1" applyBorder="1" applyAlignment="1">
      <alignment horizontal="right" vertical="center"/>
    </xf>
    <xf numFmtId="0" fontId="51" fillId="35" borderId="15" xfId="44" applyFont="1" applyFill="1" applyBorder="1" applyAlignment="1">
      <alignment horizontal="center" vertical="center" wrapText="1"/>
    </xf>
    <xf numFmtId="3" fontId="49" fillId="35" borderId="15" xfId="44" applyNumberFormat="1" applyFont="1" applyFill="1" applyBorder="1" applyAlignment="1">
      <alignment horizontal="right" vertical="center"/>
    </xf>
    <xf numFmtId="49" fontId="49" fillId="42" borderId="15" xfId="46" applyNumberFormat="1" applyFont="1" applyFill="1" applyBorder="1" applyAlignment="1">
      <alignment horizontal="center" vertical="center"/>
    </xf>
    <xf numFmtId="49" fontId="49" fillId="42" borderId="15" xfId="46" applyNumberFormat="1" applyFont="1" applyFill="1" applyBorder="1" applyAlignment="1">
      <alignment vertical="center"/>
    </xf>
    <xf numFmtId="0" fontId="52" fillId="35" borderId="15" xfId="44" quotePrefix="1" applyFont="1" applyFill="1" applyBorder="1" applyAlignment="1">
      <alignment horizontal="center" vertical="center"/>
    </xf>
    <xf numFmtId="0" fontId="52" fillId="35" borderId="15" xfId="44" quotePrefix="1" applyFont="1" applyFill="1" applyBorder="1" applyAlignment="1">
      <alignment horizontal="left" vertical="center"/>
    </xf>
    <xf numFmtId="0" fontId="52" fillId="35" borderId="15" xfId="44" quotePrefix="1" applyFont="1" applyFill="1" applyBorder="1" applyAlignment="1">
      <alignment horizontal="right" vertical="center"/>
    </xf>
    <xf numFmtId="0" fontId="52" fillId="35" borderId="15" xfId="44" quotePrefix="1" applyFont="1" applyFill="1" applyBorder="1" applyAlignment="1">
      <alignment horizontal="left" vertical="center" wrapText="1"/>
    </xf>
    <xf numFmtId="0" fontId="49" fillId="35" borderId="15" xfId="46" applyFont="1" applyFill="1" applyBorder="1" applyAlignment="1">
      <alignment horizontal="center" vertical="center"/>
    </xf>
    <xf numFmtId="0" fontId="53" fillId="35" borderId="15" xfId="46" applyFont="1" applyFill="1" applyBorder="1"/>
    <xf numFmtId="0" fontId="49" fillId="35" borderId="15" xfId="46" applyFont="1" applyFill="1" applyBorder="1" applyAlignment="1">
      <alignment vertical="center" wrapText="1"/>
    </xf>
    <xf numFmtId="0" fontId="50" fillId="35" borderId="15" xfId="46" applyFont="1" applyFill="1" applyBorder="1" applyAlignment="1">
      <alignment horizontal="center" vertical="center" wrapText="1"/>
    </xf>
    <xf numFmtId="0" fontId="54" fillId="35" borderId="15" xfId="46" applyFont="1" applyFill="1" applyBorder="1"/>
    <xf numFmtId="0" fontId="45" fillId="35" borderId="15" xfId="44" applyFont="1" applyFill="1" applyBorder="1" applyAlignment="1">
      <alignment horizontal="center" vertical="center" wrapText="1"/>
    </xf>
    <xf numFmtId="0" fontId="49" fillId="35" borderId="15" xfId="46" applyFont="1" applyFill="1" applyBorder="1" applyAlignment="1">
      <alignment vertical="center"/>
    </xf>
    <xf numFmtId="0" fontId="50" fillId="35" borderId="15" xfId="46" applyFont="1" applyFill="1" applyBorder="1" applyAlignment="1">
      <alignment horizontal="center" vertical="center"/>
    </xf>
    <xf numFmtId="3" fontId="49" fillId="42" borderId="15" xfId="46" applyNumberFormat="1" applyFont="1" applyFill="1" applyBorder="1" applyAlignment="1">
      <alignment vertical="center"/>
    </xf>
    <xf numFmtId="3" fontId="49" fillId="35" borderId="15" xfId="46" applyNumberFormat="1" applyFont="1" applyFill="1" applyBorder="1" applyAlignment="1">
      <alignment vertical="center" wrapText="1"/>
    </xf>
    <xf numFmtId="3" fontId="50" fillId="35" borderId="15" xfId="46" applyNumberFormat="1" applyFont="1" applyFill="1" applyBorder="1" applyAlignment="1">
      <alignment vertical="center" wrapText="1"/>
    </xf>
    <xf numFmtId="0" fontId="49" fillId="0" borderId="15" xfId="45" applyFont="1" applyBorder="1" applyAlignment="1">
      <alignment horizontal="center" vertical="center" wrapText="1"/>
    </xf>
    <xf numFmtId="0" fontId="49" fillId="0" borderId="15" xfId="46" applyFont="1" applyBorder="1" applyAlignment="1">
      <alignment horizontal="center" vertical="center"/>
    </xf>
    <xf numFmtId="0" fontId="49" fillId="0" borderId="15" xfId="45" applyFont="1" applyBorder="1" applyAlignment="1">
      <alignment horizontal="left" vertical="center" wrapText="1"/>
    </xf>
    <xf numFmtId="0" fontId="50" fillId="0" borderId="15" xfId="46" applyFont="1" applyBorder="1" applyAlignment="1">
      <alignment horizontal="center" vertical="center"/>
    </xf>
    <xf numFmtId="0" fontId="50" fillId="0" borderId="15" xfId="45" applyFont="1" applyBorder="1" applyAlignment="1">
      <alignment horizontal="center" vertical="center" wrapText="1"/>
    </xf>
    <xf numFmtId="0" fontId="50" fillId="0" borderId="15" xfId="45" applyFont="1" applyBorder="1" applyAlignment="1">
      <alignment horizontal="left" vertical="center" wrapText="1"/>
    </xf>
    <xf numFmtId="3" fontId="50" fillId="35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vertical="center"/>
    </xf>
    <xf numFmtId="3" fontId="50" fillId="42" borderId="15" xfId="46" applyNumberFormat="1" applyFont="1" applyFill="1" applyBorder="1" applyAlignment="1">
      <alignment horizontal="right" vertical="center"/>
    </xf>
    <xf numFmtId="3" fontId="50" fillId="35" borderId="15" xfId="44" applyNumberFormat="1" applyFont="1" applyFill="1" applyBorder="1" applyAlignment="1">
      <alignment horizontal="right" vertical="center"/>
    </xf>
    <xf numFmtId="3" fontId="52" fillId="35" borderId="15" xfId="44" quotePrefix="1" applyNumberFormat="1" applyFont="1" applyFill="1" applyBorder="1" applyAlignment="1">
      <alignment horizontal="right" vertical="center" wrapText="1"/>
    </xf>
    <xf numFmtId="0" fontId="49" fillId="35" borderId="15" xfId="46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center" vertical="center" wrapText="1"/>
    </xf>
    <xf numFmtId="0" fontId="49" fillId="36" borderId="15" xfId="44" applyFont="1" applyFill="1" applyBorder="1" applyAlignment="1">
      <alignment horizontal="left" vertical="center" wrapText="1"/>
    </xf>
    <xf numFmtId="3" fontId="49" fillId="36" borderId="15" xfId="44" applyNumberFormat="1" applyFont="1" applyFill="1" applyBorder="1" applyAlignment="1">
      <alignment horizontal="right" vertical="center" wrapText="1"/>
    </xf>
    <xf numFmtId="3" fontId="49" fillId="36" borderId="15" xfId="44" applyNumberFormat="1" applyFont="1" applyFill="1" applyBorder="1" applyAlignment="1">
      <alignment horizontal="right" vertical="center"/>
    </xf>
    <xf numFmtId="0" fontId="49" fillId="36" borderId="15" xfId="46" applyFont="1" applyFill="1" applyBorder="1" applyAlignment="1">
      <alignment horizontal="center" vertical="center"/>
    </xf>
    <xf numFmtId="0" fontId="49" fillId="36" borderId="15" xfId="46" applyFont="1" applyFill="1" applyBorder="1" applyAlignment="1">
      <alignment horizontal="left" vertical="center"/>
    </xf>
    <xf numFmtId="0" fontId="53" fillId="36" borderId="15" xfId="46" applyFont="1" applyFill="1" applyBorder="1"/>
    <xf numFmtId="0" fontId="49" fillId="36" borderId="15" xfId="46" applyFont="1" applyFill="1" applyBorder="1" applyAlignment="1">
      <alignment vertical="center" wrapText="1"/>
    </xf>
    <xf numFmtId="3" fontId="49" fillId="36" borderId="15" xfId="46" applyNumberFormat="1" applyFont="1" applyFill="1" applyBorder="1" applyAlignment="1">
      <alignment vertical="center" wrapText="1"/>
    </xf>
    <xf numFmtId="49" fontId="35" fillId="0" borderId="11" xfId="0" applyNumberFormat="1" applyFont="1" applyBorder="1" applyAlignment="1">
      <alignment horizontal="center"/>
    </xf>
    <xf numFmtId="0" fontId="0" fillId="35" borderId="0" xfId="0" applyFill="1"/>
    <xf numFmtId="0" fontId="0" fillId="0" borderId="11" xfId="0" applyFont="1" applyBorder="1"/>
    <xf numFmtId="4" fontId="16" fillId="36" borderId="11" xfId="0" applyNumberFormat="1" applyFont="1" applyFill="1" applyBorder="1"/>
    <xf numFmtId="164" fontId="16" fillId="36" borderId="11" xfId="0" applyNumberFormat="1" applyFont="1" applyFill="1" applyBorder="1"/>
    <xf numFmtId="0" fontId="0" fillId="35" borderId="11" xfId="0" applyFont="1" applyFill="1" applyBorder="1"/>
    <xf numFmtId="0" fontId="0" fillId="36" borderId="0" xfId="0" applyFill="1"/>
    <xf numFmtId="4" fontId="31" fillId="43" borderId="11" xfId="0" applyNumberFormat="1" applyFont="1" applyFill="1" applyBorder="1" applyAlignment="1">
      <alignment horizontal="right"/>
    </xf>
    <xf numFmtId="4" fontId="34" fillId="43" borderId="11" xfId="0" applyNumberFormat="1" applyFont="1" applyFill="1" applyBorder="1" applyAlignment="1">
      <alignment horizontal="right"/>
    </xf>
    <xf numFmtId="0" fontId="30" fillId="44" borderId="11" xfId="0" applyFont="1" applyFill="1" applyBorder="1"/>
    <xf numFmtId="0" fontId="32" fillId="44" borderId="11" xfId="0" applyFont="1" applyFill="1" applyBorder="1"/>
    <xf numFmtId="4" fontId="30" fillId="44" borderId="11" xfId="0" applyNumberFormat="1" applyFont="1" applyFill="1" applyBorder="1" applyAlignment="1">
      <alignment horizontal="right"/>
    </xf>
    <xf numFmtId="4" fontId="35" fillId="44" borderId="11" xfId="0" applyNumberFormat="1" applyFont="1" applyFill="1" applyBorder="1" applyAlignment="1">
      <alignment horizontal="right"/>
    </xf>
    <xf numFmtId="0" fontId="34" fillId="45" borderId="11" xfId="0" applyFont="1" applyFill="1" applyBorder="1"/>
    <xf numFmtId="4" fontId="34" fillId="45" borderId="11" xfId="0" applyNumberFormat="1" applyFont="1" applyFill="1" applyBorder="1" applyAlignment="1">
      <alignment horizontal="right"/>
    </xf>
    <xf numFmtId="4" fontId="31" fillId="45" borderId="11" xfId="0" applyNumberFormat="1" applyFont="1" applyFill="1" applyBorder="1" applyAlignment="1">
      <alignment horizontal="right"/>
    </xf>
    <xf numFmtId="0" fontId="36" fillId="44" borderId="11" xfId="0" applyFont="1" applyFill="1" applyBorder="1"/>
    <xf numFmtId="0" fontId="36" fillId="44" borderId="11" xfId="0" applyFont="1" applyFill="1" applyBorder="1" applyAlignment="1">
      <alignment horizontal="left"/>
    </xf>
    <xf numFmtId="49" fontId="35" fillId="44" borderId="11" xfId="0" applyNumberFormat="1" applyFont="1" applyFill="1" applyBorder="1" applyAlignment="1">
      <alignment horizontal="center"/>
    </xf>
    <xf numFmtId="2" fontId="41" fillId="38" borderId="11" xfId="0" applyNumberFormat="1" applyFont="1" applyFill="1" applyBorder="1" applyAlignment="1">
      <alignment horizontal="right" vertical="center"/>
    </xf>
    <xf numFmtId="2" fontId="41" fillId="41" borderId="11" xfId="0" applyNumberFormat="1" applyFont="1" applyFill="1" applyBorder="1" applyAlignment="1">
      <alignment horizontal="right" vertical="center"/>
    </xf>
    <xf numFmtId="2" fontId="41" fillId="39" borderId="11" xfId="0" applyNumberFormat="1" applyFont="1" applyFill="1" applyBorder="1" applyAlignment="1">
      <alignment horizontal="right" vertical="center"/>
    </xf>
    <xf numFmtId="2" fontId="41" fillId="35" borderId="11" xfId="0" applyNumberFormat="1" applyFont="1" applyFill="1" applyBorder="1" applyAlignment="1">
      <alignment horizontal="right" vertical="center"/>
    </xf>
    <xf numFmtId="2" fontId="41" fillId="37" borderId="11" xfId="0" applyNumberFormat="1" applyFont="1" applyFill="1" applyBorder="1" applyAlignment="1">
      <alignment horizontal="right" vertical="center"/>
    </xf>
    <xf numFmtId="0" fontId="41" fillId="38" borderId="17" xfId="0" applyFont="1" applyFill="1" applyBorder="1" applyAlignment="1">
      <alignment horizontal="center"/>
    </xf>
    <xf numFmtId="0" fontId="40" fillId="38" borderId="17" xfId="0" applyFont="1" applyFill="1" applyBorder="1" applyAlignment="1">
      <alignment horizontal="center" vertical="center" wrapText="1"/>
    </xf>
    <xf numFmtId="0" fontId="41" fillId="38" borderId="17" xfId="0" applyFont="1" applyFill="1" applyBorder="1" applyAlignment="1">
      <alignment horizontal="center" vertical="center" wrapText="1"/>
    </xf>
    <xf numFmtId="4" fontId="21" fillId="33" borderId="18" xfId="0" applyNumberFormat="1" applyFont="1" applyFill="1" applyBorder="1" applyAlignment="1">
      <alignment horizontal="center" wrapText="1"/>
    </xf>
    <xf numFmtId="0" fontId="32" fillId="0" borderId="11" xfId="0" applyFont="1" applyBorder="1" applyAlignment="1">
      <alignment horizontal="left"/>
    </xf>
    <xf numFmtId="0" fontId="36" fillId="0" borderId="11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35" fillId="44" borderId="11" xfId="0" applyFont="1" applyFill="1" applyBorder="1"/>
    <xf numFmtId="0" fontId="30" fillId="44" borderId="11" xfId="0" applyFont="1" applyFill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34" fillId="43" borderId="11" xfId="0" applyFont="1" applyFill="1" applyBorder="1"/>
    <xf numFmtId="0" fontId="35" fillId="0" borderId="11" xfId="0" applyFont="1" applyBorder="1"/>
    <xf numFmtId="0" fontId="30" fillId="0" borderId="11" xfId="0" applyFont="1" applyBorder="1" applyAlignment="1">
      <alignment horizontal="left"/>
    </xf>
    <xf numFmtId="0" fontId="42" fillId="35" borderId="0" xfId="42" applyFont="1" applyFill="1" applyAlignment="1">
      <alignment horizontal="center" vertical="center" wrapText="1"/>
    </xf>
    <xf numFmtId="4" fontId="21" fillId="47" borderId="10" xfId="0" applyNumberFormat="1" applyFont="1" applyFill="1" applyBorder="1" applyAlignment="1">
      <alignment horizontal="center" wrapText="1"/>
    </xf>
    <xf numFmtId="0" fontId="20" fillId="39" borderId="1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0" fillId="39" borderId="20" xfId="0" applyFont="1" applyFill="1" applyBorder="1" applyAlignment="1">
      <alignment horizontal="center" vertical="center" wrapText="1"/>
    </xf>
    <xf numFmtId="0" fontId="20" fillId="39" borderId="21" xfId="0" applyFont="1" applyFill="1" applyBorder="1" applyAlignment="1">
      <alignment horizontal="center" vertical="center" wrapText="1"/>
    </xf>
    <xf numFmtId="0" fontId="20" fillId="39" borderId="22" xfId="0" applyFont="1" applyFill="1" applyBorder="1" applyAlignment="1">
      <alignment horizontal="center" vertical="center" wrapText="1"/>
    </xf>
    <xf numFmtId="0" fontId="20" fillId="39" borderId="23" xfId="0" applyFont="1" applyFill="1" applyBorder="1" applyAlignment="1">
      <alignment horizontal="center" vertical="center" wrapText="1"/>
    </xf>
    <xf numFmtId="4" fontId="21" fillId="33" borderId="24" xfId="0" applyNumberFormat="1" applyFont="1" applyFill="1" applyBorder="1" applyAlignment="1">
      <alignment horizontal="center" wrapText="1"/>
    </xf>
    <xf numFmtId="0" fontId="20" fillId="39" borderId="25" xfId="0" applyFont="1" applyFill="1" applyBorder="1" applyAlignment="1">
      <alignment horizontal="center" vertical="center" wrapText="1"/>
    </xf>
    <xf numFmtId="0" fontId="20" fillId="39" borderId="26" xfId="0" applyFont="1" applyFill="1" applyBorder="1" applyAlignment="1">
      <alignment horizontal="center" vertical="center" wrapText="1"/>
    </xf>
    <xf numFmtId="0" fontId="20" fillId="39" borderId="27" xfId="0" applyFont="1" applyFill="1" applyBorder="1" applyAlignment="1">
      <alignment horizontal="center" vertical="center" wrapText="1"/>
    </xf>
    <xf numFmtId="0" fontId="20" fillId="39" borderId="28" xfId="0" applyFont="1" applyFill="1" applyBorder="1" applyAlignment="1">
      <alignment horizontal="center" vertical="center" wrapText="1"/>
    </xf>
    <xf numFmtId="0" fontId="20" fillId="39" borderId="29" xfId="0" applyFont="1" applyFill="1" applyBorder="1" applyAlignment="1">
      <alignment horizontal="center" vertical="center" wrapText="1"/>
    </xf>
    <xf numFmtId="0" fontId="20" fillId="39" borderId="33" xfId="0" applyFont="1" applyFill="1" applyBorder="1" applyAlignment="1">
      <alignment horizontal="center" vertical="center" wrapText="1"/>
    </xf>
    <xf numFmtId="4" fontId="24" fillId="39" borderId="18" xfId="0" applyNumberFormat="1" applyFont="1" applyFill="1" applyBorder="1" applyAlignment="1">
      <alignment horizontal="center" wrapText="1"/>
    </xf>
    <xf numFmtId="0" fontId="21" fillId="35" borderId="36" xfId="0" applyFont="1" applyFill="1" applyBorder="1" applyAlignment="1">
      <alignment horizontal="left" vertical="center" wrapText="1"/>
    </xf>
    <xf numFmtId="0" fontId="21" fillId="35" borderId="39" xfId="0" applyFont="1" applyFill="1" applyBorder="1" applyAlignment="1">
      <alignment horizontal="left" vertical="center" wrapText="1"/>
    </xf>
    <xf numFmtId="4" fontId="21" fillId="0" borderId="41" xfId="0" applyNumberFormat="1" applyFont="1" applyBorder="1" applyAlignment="1">
      <alignment horizontal="center" wrapText="1"/>
    </xf>
    <xf numFmtId="4" fontId="21" fillId="47" borderId="41" xfId="0" applyNumberFormat="1" applyFont="1" applyFill="1" applyBorder="1" applyAlignment="1">
      <alignment horizontal="center" wrapText="1"/>
    </xf>
    <xf numFmtId="4" fontId="21" fillId="0" borderId="19" xfId="0" applyNumberFormat="1" applyFont="1" applyBorder="1" applyAlignment="1">
      <alignment horizontal="center" wrapText="1"/>
    </xf>
    <xf numFmtId="4" fontId="21" fillId="47" borderId="19" xfId="0" applyNumberFormat="1" applyFont="1" applyFill="1" applyBorder="1" applyAlignment="1">
      <alignment horizontal="center" wrapText="1"/>
    </xf>
    <xf numFmtId="4" fontId="21" fillId="33" borderId="35" xfId="0" applyNumberFormat="1" applyFont="1" applyFill="1" applyBorder="1" applyAlignment="1">
      <alignment horizontal="center" wrapText="1"/>
    </xf>
    <xf numFmtId="4" fontId="21" fillId="47" borderId="18" xfId="0" applyNumberFormat="1" applyFont="1" applyFill="1" applyBorder="1" applyAlignment="1">
      <alignment horizontal="center" wrapText="1"/>
    </xf>
    <xf numFmtId="4" fontId="21" fillId="33" borderId="41" xfId="0" applyNumberFormat="1" applyFont="1" applyFill="1" applyBorder="1" applyAlignment="1">
      <alignment horizontal="right" wrapText="1"/>
    </xf>
    <xf numFmtId="4" fontId="22" fillId="33" borderId="42" xfId="0" applyNumberFormat="1" applyFont="1" applyFill="1" applyBorder="1" applyAlignment="1">
      <alignment horizontal="right" wrapText="1"/>
    </xf>
    <xf numFmtId="4" fontId="21" fillId="33" borderId="10" xfId="0" applyNumberFormat="1" applyFont="1" applyFill="1" applyBorder="1" applyAlignment="1">
      <alignment horizontal="right" wrapText="1"/>
    </xf>
    <xf numFmtId="4" fontId="22" fillId="33" borderId="43" xfId="0" applyNumberFormat="1" applyFont="1" applyFill="1" applyBorder="1" applyAlignment="1">
      <alignment horizontal="right" wrapText="1"/>
    </xf>
    <xf numFmtId="4" fontId="21" fillId="33" borderId="19" xfId="0" applyNumberFormat="1" applyFont="1" applyFill="1" applyBorder="1" applyAlignment="1">
      <alignment horizontal="right" wrapText="1"/>
    </xf>
    <xf numFmtId="4" fontId="22" fillId="33" borderId="44" xfId="0" applyNumberFormat="1" applyFont="1" applyFill="1" applyBorder="1" applyAlignment="1">
      <alignment horizontal="right" wrapText="1"/>
    </xf>
    <xf numFmtId="4" fontId="21" fillId="39" borderId="18" xfId="0" applyNumberFormat="1" applyFont="1" applyFill="1" applyBorder="1" applyAlignment="1">
      <alignment horizontal="right" wrapText="1"/>
    </xf>
    <xf numFmtId="0" fontId="24" fillId="39" borderId="18" xfId="0" applyFont="1" applyFill="1" applyBorder="1" applyAlignment="1">
      <alignment horizontal="left" wrapText="1"/>
    </xf>
    <xf numFmtId="4" fontId="22" fillId="39" borderId="18" xfId="0" applyNumberFormat="1" applyFont="1" applyFill="1" applyBorder="1" applyAlignment="1">
      <alignment horizontal="right" wrapText="1"/>
    </xf>
    <xf numFmtId="0" fontId="38" fillId="0" borderId="45" xfId="0" applyFont="1" applyBorder="1" applyAlignment="1">
      <alignment horizontal="left" wrapText="1"/>
    </xf>
    <xf numFmtId="4" fontId="24" fillId="0" borderId="24" xfId="0" applyNumberFormat="1" applyFont="1" applyBorder="1" applyAlignment="1">
      <alignment horizontal="center" wrapText="1"/>
    </xf>
    <xf numFmtId="4" fontId="21" fillId="47" borderId="47" xfId="0" applyNumberFormat="1" applyFont="1" applyFill="1" applyBorder="1" applyAlignment="1">
      <alignment horizontal="center" wrapText="1"/>
    </xf>
    <xf numFmtId="4" fontId="21" fillId="33" borderId="48" xfId="0" applyNumberFormat="1" applyFont="1" applyFill="1" applyBorder="1" applyAlignment="1">
      <alignment horizontal="center" wrapText="1"/>
    </xf>
    <xf numFmtId="0" fontId="20" fillId="48" borderId="26" xfId="0" applyFont="1" applyFill="1" applyBorder="1" applyAlignment="1">
      <alignment horizontal="center" vertical="center" wrapText="1"/>
    </xf>
    <xf numFmtId="0" fontId="20" fillId="48" borderId="27" xfId="0" applyFont="1" applyFill="1" applyBorder="1" applyAlignment="1">
      <alignment horizontal="center" vertical="center" wrapText="1"/>
    </xf>
    <xf numFmtId="0" fontId="20" fillId="48" borderId="22" xfId="0" applyFont="1" applyFill="1" applyBorder="1" applyAlignment="1">
      <alignment horizontal="center" vertical="center" wrapText="1"/>
    </xf>
    <xf numFmtId="0" fontId="20" fillId="48" borderId="28" xfId="0" applyFont="1" applyFill="1" applyBorder="1" applyAlignment="1">
      <alignment horizontal="center" vertical="center" wrapText="1"/>
    </xf>
    <xf numFmtId="0" fontId="20" fillId="48" borderId="29" xfId="0" applyFont="1" applyFill="1" applyBorder="1" applyAlignment="1">
      <alignment horizontal="center" vertical="center" wrapText="1"/>
    </xf>
    <xf numFmtId="0" fontId="29" fillId="0" borderId="34" xfId="0" applyFont="1" applyBorder="1"/>
    <xf numFmtId="0" fontId="33" fillId="43" borderId="17" xfId="0" applyFont="1" applyFill="1" applyBorder="1" applyAlignment="1">
      <alignment horizontal="left"/>
    </xf>
    <xf numFmtId="0" fontId="24" fillId="33" borderId="24" xfId="0" applyFont="1" applyFill="1" applyBorder="1" applyAlignment="1">
      <alignment horizontal="left" wrapText="1"/>
    </xf>
    <xf numFmtId="4" fontId="32" fillId="46" borderId="11" xfId="0" applyNumberFormat="1" applyFont="1" applyFill="1" applyBorder="1" applyAlignment="1">
      <alignment horizontal="right"/>
    </xf>
    <xf numFmtId="4" fontId="35" fillId="46" borderId="11" xfId="0" applyNumberFormat="1" applyFont="1" applyFill="1" applyBorder="1" applyAlignment="1">
      <alignment horizontal="right"/>
    </xf>
    <xf numFmtId="4" fontId="36" fillId="46" borderId="11" xfId="0" applyNumberFormat="1" applyFont="1" applyFill="1" applyBorder="1" applyAlignment="1">
      <alignment horizontal="right"/>
    </xf>
    <xf numFmtId="4" fontId="30" fillId="46" borderId="11" xfId="0" applyNumberFormat="1" applyFont="1" applyFill="1" applyBorder="1" applyAlignment="1">
      <alignment horizontal="right"/>
    </xf>
    <xf numFmtId="0" fontId="30" fillId="48" borderId="37" xfId="0" applyFont="1" applyFill="1" applyBorder="1" applyAlignment="1">
      <alignment horizontal="center" vertical="center" wrapText="1"/>
    </xf>
    <xf numFmtId="0" fontId="31" fillId="48" borderId="30" xfId="0" applyFont="1" applyFill="1" applyBorder="1" applyAlignment="1">
      <alignment horizontal="center"/>
    </xf>
    <xf numFmtId="0" fontId="31" fillId="48" borderId="31" xfId="0" applyFont="1" applyFill="1" applyBorder="1" applyAlignment="1">
      <alignment horizontal="center"/>
    </xf>
    <xf numFmtId="4" fontId="31" fillId="43" borderId="17" xfId="0" applyNumberFormat="1" applyFont="1" applyFill="1" applyBorder="1" applyAlignment="1">
      <alignment horizontal="right"/>
    </xf>
    <xf numFmtId="0" fontId="20" fillId="48" borderId="25" xfId="0" applyFont="1" applyFill="1" applyBorder="1" applyAlignment="1">
      <alignment horizontal="center" vertical="center" wrapText="1"/>
    </xf>
    <xf numFmtId="0" fontId="20" fillId="48" borderId="18" xfId="0" applyFont="1" applyFill="1" applyBorder="1" applyAlignment="1">
      <alignment horizontal="center" vertical="center" wrapText="1"/>
    </xf>
    <xf numFmtId="2" fontId="21" fillId="35" borderId="37" xfId="0" applyNumberFormat="1" applyFont="1" applyFill="1" applyBorder="1" applyAlignment="1">
      <alignment horizontal="center" vertical="center" wrapText="1"/>
    </xf>
    <xf numFmtId="2" fontId="21" fillId="47" borderId="37" xfId="0" applyNumberFormat="1" applyFont="1" applyFill="1" applyBorder="1" applyAlignment="1">
      <alignment horizontal="center" vertical="center" wrapText="1"/>
    </xf>
    <xf numFmtId="2" fontId="21" fillId="35" borderId="11" xfId="0" applyNumberFormat="1" applyFont="1" applyFill="1" applyBorder="1" applyAlignment="1">
      <alignment horizontal="center" vertical="center" wrapText="1"/>
    </xf>
    <xf numFmtId="2" fontId="21" fillId="47" borderId="11" xfId="0" applyNumberFormat="1" applyFont="1" applyFill="1" applyBorder="1" applyAlignment="1">
      <alignment horizontal="center" vertical="center" wrapText="1"/>
    </xf>
    <xf numFmtId="2" fontId="38" fillId="0" borderId="34" xfId="0" applyNumberFormat="1" applyFont="1" applyBorder="1" applyAlignment="1">
      <alignment horizontal="center"/>
    </xf>
    <xf numFmtId="2" fontId="38" fillId="47" borderId="34" xfId="0" applyNumberFormat="1" applyFont="1" applyFill="1" applyBorder="1" applyAlignment="1">
      <alignment horizontal="center"/>
    </xf>
    <xf numFmtId="4" fontId="38" fillId="0" borderId="18" xfId="0" applyNumberFormat="1" applyFont="1" applyBorder="1" applyAlignment="1">
      <alignment horizontal="center"/>
    </xf>
    <xf numFmtId="4" fontId="38" fillId="47" borderId="18" xfId="0" applyNumberFormat="1" applyFont="1" applyFill="1" applyBorder="1" applyAlignment="1">
      <alignment horizontal="center"/>
    </xf>
    <xf numFmtId="4" fontId="21" fillId="35" borderId="34" xfId="0" applyNumberFormat="1" applyFont="1" applyFill="1" applyBorder="1" applyAlignment="1">
      <alignment horizontal="right" vertical="center" wrapText="1"/>
    </xf>
    <xf numFmtId="4" fontId="21" fillId="35" borderId="46" xfId="0" applyNumberFormat="1" applyFont="1" applyFill="1" applyBorder="1" applyAlignment="1">
      <alignment horizontal="right" vertical="center" wrapText="1"/>
    </xf>
    <xf numFmtId="4" fontId="21" fillId="35" borderId="37" xfId="0" applyNumberFormat="1" applyFont="1" applyFill="1" applyBorder="1" applyAlignment="1">
      <alignment horizontal="right" vertical="center" wrapText="1"/>
    </xf>
    <xf numFmtId="4" fontId="21" fillId="35" borderId="38" xfId="0" applyNumberFormat="1" applyFont="1" applyFill="1" applyBorder="1" applyAlignment="1">
      <alignment horizontal="right" vertical="center" wrapText="1"/>
    </xf>
    <xf numFmtId="4" fontId="21" fillId="35" borderId="11" xfId="0" applyNumberFormat="1" applyFont="1" applyFill="1" applyBorder="1" applyAlignment="1">
      <alignment horizontal="right" vertical="center" wrapText="1"/>
    </xf>
    <xf numFmtId="4" fontId="21" fillId="35" borderId="40" xfId="0" applyNumberFormat="1" applyFont="1" applyFill="1" applyBorder="1" applyAlignment="1">
      <alignment horizontal="right" vertical="center" wrapText="1"/>
    </xf>
    <xf numFmtId="4" fontId="38" fillId="0" borderId="55" xfId="0" applyNumberFormat="1" applyFont="1" applyBorder="1" applyAlignment="1">
      <alignment horizontal="center"/>
    </xf>
    <xf numFmtId="4" fontId="21" fillId="35" borderId="18" xfId="0" applyNumberFormat="1" applyFont="1" applyFill="1" applyBorder="1" applyAlignment="1">
      <alignment horizontal="right" vertical="center" wrapText="1"/>
    </xf>
    <xf numFmtId="4" fontId="34" fillId="35" borderId="11" xfId="0" applyNumberFormat="1" applyFont="1" applyFill="1" applyBorder="1" applyAlignment="1">
      <alignment horizontal="right"/>
    </xf>
    <xf numFmtId="4" fontId="33" fillId="35" borderId="11" xfId="0" applyNumberFormat="1" applyFont="1" applyFill="1" applyBorder="1" applyAlignment="1">
      <alignment horizontal="right"/>
    </xf>
    <xf numFmtId="0" fontId="31" fillId="43" borderId="56" xfId="0" applyFont="1" applyFill="1" applyBorder="1" applyAlignment="1">
      <alignment horizontal="center"/>
    </xf>
    <xf numFmtId="4" fontId="31" fillId="43" borderId="57" xfId="0" applyNumberFormat="1" applyFont="1" applyFill="1" applyBorder="1" applyAlignment="1">
      <alignment horizontal="right"/>
    </xf>
    <xf numFmtId="0" fontId="30" fillId="44" borderId="39" xfId="0" applyFont="1" applyFill="1" applyBorder="1"/>
    <xf numFmtId="4" fontId="30" fillId="44" borderId="40" xfId="0" applyNumberFormat="1" applyFont="1" applyFill="1" applyBorder="1" applyAlignment="1">
      <alignment horizontal="right"/>
    </xf>
    <xf numFmtId="0" fontId="32" fillId="0" borderId="39" xfId="0" applyFont="1" applyBorder="1"/>
    <xf numFmtId="4" fontId="32" fillId="0" borderId="40" xfId="0" applyNumberFormat="1" applyFont="1" applyBorder="1" applyAlignment="1">
      <alignment horizontal="right"/>
    </xf>
    <xf numFmtId="4" fontId="30" fillId="0" borderId="40" xfId="0" applyNumberFormat="1" applyFont="1" applyBorder="1" applyAlignment="1">
      <alignment horizontal="right"/>
    </xf>
    <xf numFmtId="4" fontId="36" fillId="0" borderId="40" xfId="0" applyNumberFormat="1" applyFont="1" applyBorder="1" applyAlignment="1">
      <alignment horizontal="right"/>
    </xf>
    <xf numFmtId="4" fontId="35" fillId="44" borderId="40" xfId="0" applyNumberFormat="1" applyFont="1" applyFill="1" applyBorder="1" applyAlignment="1">
      <alignment horizontal="right"/>
    </xf>
    <xf numFmtId="4" fontId="35" fillId="0" borderId="40" xfId="0" applyNumberFormat="1" applyFont="1" applyBorder="1" applyAlignment="1">
      <alignment horizontal="right"/>
    </xf>
    <xf numFmtId="0" fontId="34" fillId="45" borderId="39" xfId="0" applyFont="1" applyFill="1" applyBorder="1"/>
    <xf numFmtId="4" fontId="34" fillId="45" borderId="40" xfId="0" applyNumberFormat="1" applyFont="1" applyFill="1" applyBorder="1" applyAlignment="1">
      <alignment horizontal="right"/>
    </xf>
    <xf numFmtId="0" fontId="34" fillId="43" borderId="39" xfId="0" applyFont="1" applyFill="1" applyBorder="1"/>
    <xf numFmtId="4" fontId="34" fillId="43" borderId="40" xfId="0" applyNumberFormat="1" applyFont="1" applyFill="1" applyBorder="1" applyAlignment="1">
      <alignment horizontal="right"/>
    </xf>
    <xf numFmtId="0" fontId="35" fillId="44" borderId="39" xfId="0" applyFont="1" applyFill="1" applyBorder="1"/>
    <xf numFmtId="0" fontId="36" fillId="0" borderId="39" xfId="0" applyFont="1" applyBorder="1"/>
    <xf numFmtId="4" fontId="36" fillId="35" borderId="40" xfId="0" applyNumberFormat="1" applyFont="1" applyFill="1" applyBorder="1" applyAlignment="1">
      <alignment horizontal="right"/>
    </xf>
    <xf numFmtId="0" fontId="35" fillId="0" borderId="39" xfId="0" applyFont="1" applyBorder="1" applyAlignment="1">
      <alignment horizontal="right"/>
    </xf>
    <xf numFmtId="0" fontId="37" fillId="0" borderId="39" xfId="0" applyFont="1" applyBorder="1"/>
    <xf numFmtId="0" fontId="0" fillId="0" borderId="58" xfId="0" applyBorder="1"/>
    <xf numFmtId="0" fontId="61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27" fillId="35" borderId="11" xfId="0" applyFont="1" applyFill="1" applyBorder="1" applyAlignment="1">
      <alignment horizontal="left" vertical="center" wrapText="1"/>
    </xf>
    <xf numFmtId="0" fontId="62" fillId="35" borderId="11" xfId="0" applyFont="1" applyFill="1" applyBorder="1" applyAlignment="1">
      <alignment horizontal="left" vertical="center" indent="1"/>
    </xf>
    <xf numFmtId="0" fontId="62" fillId="35" borderId="11" xfId="0" applyFont="1" applyFill="1" applyBorder="1" applyAlignment="1">
      <alignment horizontal="left" vertical="center" wrapText="1" indent="1"/>
    </xf>
    <xf numFmtId="0" fontId="59" fillId="35" borderId="11" xfId="0" applyFont="1" applyFill="1" applyBorder="1" applyAlignment="1">
      <alignment horizontal="left" vertical="center" wrapText="1"/>
    </xf>
    <xf numFmtId="0" fontId="63" fillId="0" borderId="11" xfId="0" applyFont="1" applyBorder="1"/>
    <xf numFmtId="4" fontId="16" fillId="38" borderId="11" xfId="0" applyNumberFormat="1" applyFont="1" applyFill="1" applyBorder="1" applyAlignment="1">
      <alignment horizontal="center" vertical="center"/>
    </xf>
    <xf numFmtId="4" fontId="16" fillId="41" borderId="11" xfId="0" applyNumberFormat="1" applyFont="1" applyFill="1" applyBorder="1" applyAlignment="1">
      <alignment horizontal="center"/>
    </xf>
    <xf numFmtId="4" fontId="16" fillId="37" borderId="11" xfId="0" applyNumberFormat="1" applyFont="1" applyFill="1" applyBorder="1" applyAlignment="1">
      <alignment horizontal="center"/>
    </xf>
    <xf numFmtId="4" fontId="16" fillId="39" borderId="11" xfId="0" applyNumberFormat="1" applyFont="1" applyFill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6" xfId="0" applyNumberFormat="1" applyFill="1" applyBorder="1" applyAlignment="1">
      <alignment horizontal="center"/>
    </xf>
    <xf numFmtId="4" fontId="16" fillId="35" borderId="11" xfId="0" applyNumberFormat="1" applyFont="1" applyFill="1" applyBorder="1" applyAlignment="1">
      <alignment horizontal="center"/>
    </xf>
    <xf numFmtId="4" fontId="0" fillId="35" borderId="11" xfId="0" applyNumberFormat="1" applyFill="1" applyBorder="1" applyAlignment="1">
      <alignment horizontal="center"/>
    </xf>
    <xf numFmtId="4" fontId="0" fillId="0" borderId="11" xfId="0" applyNumberFormat="1" applyFont="1" applyBorder="1" applyAlignment="1">
      <alignment horizontal="center"/>
    </xf>
    <xf numFmtId="0" fontId="64" fillId="0" borderId="18" xfId="0" applyFont="1" applyBorder="1" applyAlignment="1">
      <alignment horizontal="left"/>
    </xf>
    <xf numFmtId="0" fontId="27" fillId="35" borderId="11" xfId="0" applyFont="1" applyFill="1" applyBorder="1" applyAlignment="1">
      <alignment horizontal="left" vertical="top" wrapText="1"/>
    </xf>
    <xf numFmtId="0" fontId="62" fillId="35" borderId="11" xfId="0" applyFont="1" applyFill="1" applyBorder="1" applyAlignment="1">
      <alignment horizontal="left" vertical="center" wrapText="1"/>
    </xf>
    <xf numFmtId="4" fontId="39" fillId="35" borderId="11" xfId="0" applyNumberFormat="1" applyFont="1" applyFill="1" applyBorder="1" applyAlignment="1">
      <alignment horizontal="right"/>
    </xf>
    <xf numFmtId="4" fontId="39" fillId="47" borderId="11" xfId="0" applyNumberFormat="1" applyFont="1" applyFill="1" applyBorder="1" applyAlignment="1">
      <alignment horizontal="right" wrapText="1"/>
    </xf>
    <xf numFmtId="4" fontId="39" fillId="47" borderId="11" xfId="0" applyNumberFormat="1" applyFont="1" applyFill="1" applyBorder="1" applyAlignment="1">
      <alignment horizontal="right"/>
    </xf>
    <xf numFmtId="4" fontId="22" fillId="39" borderId="33" xfId="0" applyNumberFormat="1" applyFont="1" applyFill="1" applyBorder="1" applyAlignment="1">
      <alignment horizontal="right" wrapText="1"/>
    </xf>
    <xf numFmtId="0" fontId="21" fillId="33" borderId="59" xfId="0" applyFont="1" applyFill="1" applyBorder="1" applyAlignment="1">
      <alignment horizontal="left" wrapText="1"/>
    </xf>
    <xf numFmtId="0" fontId="21" fillId="33" borderId="60" xfId="0" applyFont="1" applyFill="1" applyBorder="1" applyAlignment="1">
      <alignment horizontal="left" wrapText="1"/>
    </xf>
    <xf numFmtId="0" fontId="21" fillId="33" borderId="61" xfId="0" applyFont="1" applyFill="1" applyBorder="1" applyAlignment="1">
      <alignment horizontal="left" wrapText="1"/>
    </xf>
    <xf numFmtId="4" fontId="28" fillId="35" borderId="11" xfId="0" applyNumberFormat="1" applyFont="1" applyFill="1" applyBorder="1" applyAlignment="1">
      <alignment horizontal="right"/>
    </xf>
    <xf numFmtId="4" fontId="65" fillId="0" borderId="11" xfId="0" applyNumberFormat="1" applyFont="1" applyBorder="1"/>
    <xf numFmtId="0" fontId="32" fillId="0" borderId="11" xfId="0" applyFont="1" applyBorder="1" applyAlignment="1">
      <alignment horizontal="left"/>
    </xf>
    <xf numFmtId="0" fontId="65" fillId="0" borderId="11" xfId="0" applyFont="1" applyBorder="1"/>
    <xf numFmtId="0" fontId="65" fillId="47" borderId="11" xfId="0" applyFont="1" applyFill="1" applyBorder="1"/>
    <xf numFmtId="4" fontId="66" fillId="0" borderId="11" xfId="0" applyNumberFormat="1" applyFont="1" applyBorder="1"/>
    <xf numFmtId="0" fontId="27" fillId="45" borderId="11" xfId="0" applyFont="1" applyFill="1" applyBorder="1" applyAlignment="1">
      <alignment horizontal="left" vertical="center" wrapText="1"/>
    </xf>
    <xf numFmtId="4" fontId="28" fillId="45" borderId="11" xfId="0" applyNumberFormat="1" applyFont="1" applyFill="1" applyBorder="1" applyAlignment="1">
      <alignment horizontal="right"/>
    </xf>
    <xf numFmtId="4" fontId="39" fillId="45" borderId="11" xfId="0" applyNumberFormat="1" applyFont="1" applyFill="1" applyBorder="1" applyAlignment="1">
      <alignment horizontal="right" wrapText="1"/>
    </xf>
    <xf numFmtId="4" fontId="28" fillId="45" borderId="11" xfId="0" applyNumberFormat="1" applyFont="1" applyFill="1" applyBorder="1" applyAlignment="1">
      <alignment horizontal="right" wrapText="1"/>
    </xf>
    <xf numFmtId="4" fontId="66" fillId="45" borderId="11" xfId="0" applyNumberFormat="1" applyFont="1" applyFill="1" applyBorder="1"/>
    <xf numFmtId="0" fontId="41" fillId="38" borderId="62" xfId="0" applyFont="1" applyFill="1" applyBorder="1" applyAlignment="1">
      <alignment horizontal="center"/>
    </xf>
    <xf numFmtId="0" fontId="40" fillId="38" borderId="63" xfId="0" applyFont="1" applyFill="1" applyBorder="1" applyAlignment="1">
      <alignment horizontal="center" vertical="center" wrapText="1"/>
    </xf>
    <xf numFmtId="0" fontId="41" fillId="38" borderId="63" xfId="0" applyFont="1" applyFill="1" applyBorder="1" applyAlignment="1">
      <alignment horizontal="center" vertical="center" wrapText="1"/>
    </xf>
    <xf numFmtId="0" fontId="41" fillId="38" borderId="62" xfId="0" applyFont="1" applyFill="1" applyBorder="1" applyAlignment="1">
      <alignment horizontal="center" vertical="center" wrapText="1"/>
    </xf>
    <xf numFmtId="0" fontId="16" fillId="35" borderId="12" xfId="0" applyFont="1" applyFill="1" applyBorder="1"/>
    <xf numFmtId="4" fontId="0" fillId="35" borderId="11" xfId="0" applyNumberFormat="1" applyFont="1" applyFill="1" applyBorder="1" applyAlignment="1">
      <alignment horizontal="center"/>
    </xf>
    <xf numFmtId="0" fontId="0" fillId="35" borderId="12" xfId="0" applyFont="1" applyFill="1" applyBorder="1"/>
    <xf numFmtId="0" fontId="26" fillId="0" borderId="0" xfId="0" applyFont="1"/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65" fillId="0" borderId="0" xfId="0" applyFont="1"/>
    <xf numFmtId="0" fontId="14" fillId="35" borderId="0" xfId="0" applyFont="1" applyFill="1" applyBorder="1"/>
    <xf numFmtId="0" fontId="57" fillId="35" borderId="0" xfId="0" applyFont="1" applyFill="1" applyBorder="1"/>
    <xf numFmtId="4" fontId="58" fillId="35" borderId="0" xfId="0" applyNumberFormat="1" applyFont="1" applyFill="1" applyBorder="1" applyAlignment="1">
      <alignment wrapText="1"/>
    </xf>
    <xf numFmtId="164" fontId="16" fillId="35" borderId="0" xfId="0" applyNumberFormat="1" applyFont="1" applyFill="1" applyBorder="1"/>
    <xf numFmtId="0" fontId="16" fillId="48" borderId="13" xfId="0" applyFont="1" applyFill="1" applyBorder="1"/>
    <xf numFmtId="0" fontId="16" fillId="48" borderId="12" xfId="0" applyFont="1" applyFill="1" applyBorder="1"/>
    <xf numFmtId="4" fontId="16" fillId="48" borderId="11" xfId="0" applyNumberFormat="1" applyFont="1" applyFill="1" applyBorder="1" applyAlignment="1">
      <alignment horizontal="center"/>
    </xf>
    <xf numFmtId="0" fontId="0" fillId="39" borderId="13" xfId="0" applyFill="1" applyBorder="1"/>
    <xf numFmtId="0" fontId="0" fillId="39" borderId="12" xfId="0" applyFill="1" applyBorder="1"/>
    <xf numFmtId="4" fontId="0" fillId="39" borderId="11" xfId="0" applyNumberFormat="1" applyFont="1" applyFill="1" applyBorder="1" applyAlignment="1">
      <alignment horizontal="center"/>
    </xf>
    <xf numFmtId="2" fontId="41" fillId="48" borderId="11" xfId="0" applyNumberFormat="1" applyFont="1" applyFill="1" applyBorder="1" applyAlignment="1">
      <alignment horizontal="right" vertical="center"/>
    </xf>
    <xf numFmtId="0" fontId="32" fillId="0" borderId="13" xfId="0" applyFont="1" applyBorder="1" applyAlignment="1">
      <alignment horizontal="left"/>
    </xf>
    <xf numFmtId="0" fontId="30" fillId="0" borderId="14" xfId="0" applyFont="1" applyBorder="1" applyAlignment="1">
      <alignment horizontal="left"/>
    </xf>
    <xf numFmtId="0" fontId="30" fillId="0" borderId="12" xfId="0" applyFont="1" applyBorder="1" applyAlignment="1">
      <alignment horizontal="left"/>
    </xf>
    <xf numFmtId="4" fontId="36" fillId="0" borderId="11" xfId="0" applyNumberFormat="1" applyFont="1" applyFill="1" applyBorder="1" applyAlignment="1">
      <alignment horizontal="right"/>
    </xf>
    <xf numFmtId="0" fontId="36" fillId="0" borderId="14" xfId="0" applyFont="1" applyBorder="1" applyAlignment="1">
      <alignment horizontal="left"/>
    </xf>
    <xf numFmtId="0" fontId="63" fillId="0" borderId="0" xfId="0" applyFont="1" applyBorder="1"/>
    <xf numFmtId="0" fontId="20" fillId="39" borderId="64" xfId="0" applyFont="1" applyFill="1" applyBorder="1" applyAlignment="1">
      <alignment horizontal="center" vertical="center" wrapText="1"/>
    </xf>
    <xf numFmtId="4" fontId="59" fillId="35" borderId="11" xfId="0" applyNumberFormat="1" applyFont="1" applyFill="1" applyBorder="1" applyAlignment="1">
      <alignment vertical="center" wrapText="1"/>
    </xf>
    <xf numFmtId="2" fontId="27" fillId="45" borderId="11" xfId="0" applyNumberFormat="1" applyFont="1" applyFill="1" applyBorder="1" applyAlignment="1">
      <alignment vertical="center" wrapText="1"/>
    </xf>
    <xf numFmtId="2" fontId="27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 wrapText="1"/>
    </xf>
    <xf numFmtId="2" fontId="59" fillId="35" borderId="11" xfId="0" applyNumberFormat="1" applyFont="1" applyFill="1" applyBorder="1" applyAlignment="1">
      <alignment vertical="center"/>
    </xf>
    <xf numFmtId="2" fontId="27" fillId="35" borderId="11" xfId="0" applyNumberFormat="1" applyFont="1" applyFill="1" applyBorder="1" applyAlignment="1">
      <alignment vertical="top" wrapText="1"/>
    </xf>
    <xf numFmtId="2" fontId="0" fillId="0" borderId="11" xfId="0" applyNumberFormat="1" applyBorder="1"/>
    <xf numFmtId="4" fontId="27" fillId="35" borderId="11" xfId="0" applyNumberFormat="1" applyFont="1" applyFill="1" applyBorder="1" applyAlignment="1">
      <alignment vertical="center" wrapText="1"/>
    </xf>
    <xf numFmtId="4" fontId="59" fillId="35" borderId="11" xfId="0" applyNumberFormat="1" applyFont="1" applyFill="1" applyBorder="1" applyAlignment="1">
      <alignment vertical="center"/>
    </xf>
    <xf numFmtId="4" fontId="27" fillId="35" borderId="11" xfId="0" applyNumberFormat="1" applyFont="1" applyFill="1" applyBorder="1" applyAlignment="1">
      <alignment vertical="top" wrapText="1"/>
    </xf>
    <xf numFmtId="4" fontId="44" fillId="35" borderId="15" xfId="42" applyNumberFormat="1" applyFont="1" applyFill="1" applyBorder="1" applyAlignment="1">
      <alignment horizontal="right" vertical="center"/>
    </xf>
    <xf numFmtId="2" fontId="0" fillId="51" borderId="11" xfId="0" applyNumberFormat="1" applyFont="1" applyFill="1" applyBorder="1" applyAlignment="1">
      <alignment horizontal="right" vertical="center"/>
    </xf>
    <xf numFmtId="2" fontId="41" fillId="51" borderId="11" xfId="0" applyNumberFormat="1" applyFont="1" applyFill="1" applyBorder="1" applyAlignment="1">
      <alignment horizontal="right" vertical="center"/>
    </xf>
    <xf numFmtId="4" fontId="35" fillId="51" borderId="40" xfId="0" applyNumberFormat="1" applyFont="1" applyFill="1" applyBorder="1" applyAlignment="1">
      <alignment horizontal="right"/>
    </xf>
    <xf numFmtId="4" fontId="36" fillId="52" borderId="11" xfId="0" applyNumberFormat="1" applyFont="1" applyFill="1" applyBorder="1" applyAlignment="1">
      <alignment horizontal="right"/>
    </xf>
    <xf numFmtId="4" fontId="35" fillId="52" borderId="11" xfId="0" applyNumberFormat="1" applyFont="1" applyFill="1" applyBorder="1" applyAlignment="1">
      <alignment horizontal="right"/>
    </xf>
    <xf numFmtId="4" fontId="35" fillId="52" borderId="40" xfId="0" applyNumberFormat="1" applyFont="1" applyFill="1" applyBorder="1" applyAlignment="1">
      <alignment horizontal="right"/>
    </xf>
    <xf numFmtId="4" fontId="36" fillId="52" borderId="40" xfId="0" applyNumberFormat="1" applyFont="1" applyFill="1" applyBorder="1" applyAlignment="1">
      <alignment horizontal="right"/>
    </xf>
    <xf numFmtId="4" fontId="33" fillId="52" borderId="11" xfId="0" applyNumberFormat="1" applyFont="1" applyFill="1" applyBorder="1" applyAlignment="1">
      <alignment horizontal="right"/>
    </xf>
    <xf numFmtId="4" fontId="34" fillId="52" borderId="11" xfId="0" applyNumberFormat="1" applyFont="1" applyFill="1" applyBorder="1" applyAlignment="1">
      <alignment horizontal="right"/>
    </xf>
    <xf numFmtId="4" fontId="32" fillId="0" borderId="11" xfId="0" applyNumberFormat="1" applyFont="1" applyFill="1" applyBorder="1" applyAlignment="1">
      <alignment horizontal="right"/>
    </xf>
    <xf numFmtId="4" fontId="35" fillId="0" borderId="40" xfId="0" applyNumberFormat="1" applyFont="1" applyFill="1" applyBorder="1" applyAlignment="1">
      <alignment horizontal="right"/>
    </xf>
    <xf numFmtId="0" fontId="36" fillId="0" borderId="13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4" xfId="0" applyFont="1" applyFill="1" applyBorder="1"/>
    <xf numFmtId="4" fontId="35" fillId="0" borderId="14" xfId="0" applyNumberFormat="1" applyFont="1" applyFill="1" applyBorder="1" applyAlignment="1">
      <alignment horizontal="right"/>
    </xf>
    <xf numFmtId="4" fontId="32" fillId="0" borderId="14" xfId="0" applyNumberFormat="1" applyFont="1" applyFill="1" applyBorder="1" applyAlignment="1">
      <alignment horizontal="right"/>
    </xf>
    <xf numFmtId="4" fontId="35" fillId="0" borderId="65" xfId="0" applyNumberFormat="1" applyFont="1" applyFill="1" applyBorder="1" applyAlignment="1">
      <alignment horizontal="right"/>
    </xf>
    <xf numFmtId="0" fontId="30" fillId="0" borderId="13" xfId="0" applyFont="1" applyBorder="1" applyAlignment="1">
      <alignment horizontal="left"/>
    </xf>
    <xf numFmtId="0" fontId="30" fillId="44" borderId="13" xfId="0" applyFont="1" applyFill="1" applyBorder="1" applyAlignment="1">
      <alignment horizontal="left"/>
    </xf>
    <xf numFmtId="0" fontId="30" fillId="44" borderId="14" xfId="0" applyFont="1" applyFill="1" applyBorder="1" applyAlignment="1">
      <alignment horizontal="left"/>
    </xf>
    <xf numFmtId="0" fontId="30" fillId="44" borderId="12" xfId="0" applyFont="1" applyFill="1" applyBorder="1" applyAlignment="1">
      <alignment horizontal="left"/>
    </xf>
    <xf numFmtId="0" fontId="36" fillId="0" borderId="11" xfId="0" applyFont="1" applyFill="1" applyBorder="1" applyAlignment="1">
      <alignment horizontal="left"/>
    </xf>
    <xf numFmtId="0" fontId="36" fillId="0" borderId="11" xfId="0" applyFont="1" applyFill="1" applyBorder="1"/>
    <xf numFmtId="0" fontId="32" fillId="0" borderId="66" xfId="0" applyFont="1" applyFill="1" applyBorder="1"/>
    <xf numFmtId="0" fontId="32" fillId="0" borderId="14" xfId="0" applyFont="1" applyFill="1" applyBorder="1"/>
    <xf numFmtId="4" fontId="32" fillId="0" borderId="65" xfId="0" applyNumberFormat="1" applyFont="1" applyFill="1" applyBorder="1" applyAlignment="1">
      <alignment horizontal="right"/>
    </xf>
    <xf numFmtId="0" fontId="32" fillId="0" borderId="14" xfId="0" applyFont="1" applyFill="1" applyBorder="1" applyAlignment="1">
      <alignment horizontal="left"/>
    </xf>
    <xf numFmtId="0" fontId="30" fillId="0" borderId="14" xfId="0" applyFont="1" applyFill="1" applyBorder="1" applyAlignment="1">
      <alignment horizontal="left"/>
    </xf>
    <xf numFmtId="4" fontId="36" fillId="0" borderId="14" xfId="0" applyNumberFormat="1" applyFont="1" applyFill="1" applyBorder="1" applyAlignment="1">
      <alignment horizontal="right"/>
    </xf>
    <xf numFmtId="4" fontId="36" fillId="0" borderId="65" xfId="0" applyNumberFormat="1" applyFont="1" applyFill="1" applyBorder="1" applyAlignment="1">
      <alignment horizontal="right"/>
    </xf>
    <xf numFmtId="0" fontId="28" fillId="0" borderId="66" xfId="0" applyFont="1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4" fontId="28" fillId="0" borderId="14" xfId="0" applyNumberFormat="1" applyFont="1" applyFill="1" applyBorder="1" applyAlignment="1">
      <alignment horizontal="right"/>
    </xf>
    <xf numFmtId="4" fontId="28" fillId="0" borderId="65" xfId="0" applyNumberFormat="1" applyFont="1" applyFill="1" applyBorder="1" applyAlignment="1">
      <alignment horizontal="right"/>
    </xf>
    <xf numFmtId="0" fontId="33" fillId="0" borderId="14" xfId="0" applyFont="1" applyFill="1" applyBorder="1"/>
    <xf numFmtId="0" fontId="34" fillId="0" borderId="66" xfId="0" applyFont="1" applyFill="1" applyBorder="1" applyAlignment="1">
      <alignment horizontal="right"/>
    </xf>
    <xf numFmtId="4" fontId="33" fillId="0" borderId="14" xfId="0" applyNumberFormat="1" applyFont="1" applyFill="1" applyBorder="1" applyAlignment="1">
      <alignment horizontal="right"/>
    </xf>
    <xf numFmtId="4" fontId="33" fillId="0" borderId="65" xfId="0" applyNumberFormat="1" applyFont="1" applyFill="1" applyBorder="1" applyAlignment="1">
      <alignment horizontal="right"/>
    </xf>
    <xf numFmtId="0" fontId="36" fillId="0" borderId="66" xfId="0" applyFont="1" applyFill="1" applyBorder="1"/>
    <xf numFmtId="4" fontId="30" fillId="0" borderId="14" xfId="0" applyNumberFormat="1" applyFont="1" applyFill="1" applyBorder="1" applyAlignment="1">
      <alignment horizontal="right"/>
    </xf>
    <xf numFmtId="0" fontId="36" fillId="0" borderId="39" xfId="0" applyFont="1" applyFill="1" applyBorder="1"/>
    <xf numFmtId="0" fontId="36" fillId="0" borderId="13" xfId="0" applyFont="1" applyFill="1" applyBorder="1"/>
    <xf numFmtId="0" fontId="35" fillId="0" borderId="66" xfId="0" applyFont="1" applyFill="1" applyBorder="1" applyAlignment="1">
      <alignment horizontal="right"/>
    </xf>
    <xf numFmtId="0" fontId="36" fillId="0" borderId="14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center"/>
    </xf>
    <xf numFmtId="49" fontId="36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36" fillId="0" borderId="14" xfId="0" applyFont="1" applyFill="1" applyBorder="1" applyAlignment="1">
      <alignment horizontal="center"/>
    </xf>
    <xf numFmtId="0" fontId="34" fillId="0" borderId="66" xfId="0" applyFont="1" applyBorder="1" applyAlignment="1">
      <alignment horizontal="right"/>
    </xf>
    <xf numFmtId="0" fontId="33" fillId="0" borderId="14" xfId="0" applyFont="1" applyBorder="1"/>
    <xf numFmtId="4" fontId="32" fillId="0" borderId="14" xfId="0" applyNumberFormat="1" applyFont="1" applyBorder="1" applyAlignment="1">
      <alignment horizontal="right"/>
    </xf>
    <xf numFmtId="4" fontId="35" fillId="35" borderId="65" xfId="0" applyNumberFormat="1" applyFont="1" applyFill="1" applyBorder="1" applyAlignment="1">
      <alignment horizontal="right"/>
    </xf>
    <xf numFmtId="4" fontId="24" fillId="0" borderId="14" xfId="0" applyNumberFormat="1" applyFont="1" applyFill="1" applyBorder="1" applyAlignment="1">
      <alignment wrapText="1"/>
    </xf>
    <xf numFmtId="0" fontId="36" fillId="0" borderId="67" xfId="0" applyFont="1" applyFill="1" applyBorder="1"/>
    <xf numFmtId="0" fontId="36" fillId="0" borderId="67" xfId="0" applyFont="1" applyFill="1" applyBorder="1" applyAlignment="1">
      <alignment horizontal="left"/>
    </xf>
    <xf numFmtId="0" fontId="34" fillId="35" borderId="0" xfId="0" applyFont="1" applyFill="1" applyBorder="1" applyAlignment="1">
      <alignment horizontal="right"/>
    </xf>
    <xf numFmtId="0" fontId="33" fillId="35" borderId="0" xfId="0" applyFont="1" applyFill="1" applyBorder="1"/>
    <xf numFmtId="0" fontId="35" fillId="35" borderId="0" xfId="0" applyFont="1" applyFill="1" applyBorder="1"/>
    <xf numFmtId="0" fontId="36" fillId="35" borderId="0" xfId="0" applyFont="1" applyFill="1" applyBorder="1"/>
    <xf numFmtId="0" fontId="36" fillId="0" borderId="0" xfId="0" applyFont="1" applyFill="1" applyBorder="1"/>
    <xf numFmtId="0" fontId="35" fillId="0" borderId="0" xfId="0" applyFont="1" applyFill="1" applyBorder="1" applyAlignment="1">
      <alignment horizontal="right"/>
    </xf>
    <xf numFmtId="0" fontId="0" fillId="0" borderId="0" xfId="0" applyBorder="1"/>
    <xf numFmtId="2" fontId="0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ont="1" applyFill="1" applyBorder="1" applyAlignment="1">
      <alignment horizontal="center"/>
    </xf>
    <xf numFmtId="4" fontId="16" fillId="50" borderId="11" xfId="0" applyNumberFormat="1" applyFont="1" applyFill="1" applyBorder="1" applyAlignment="1">
      <alignment horizontal="center"/>
    </xf>
    <xf numFmtId="4" fontId="0" fillId="50" borderId="16" xfId="0" applyNumberFormat="1" applyFill="1" applyBorder="1" applyAlignment="1">
      <alignment horizontal="center"/>
    </xf>
    <xf numFmtId="4" fontId="0" fillId="50" borderId="11" xfId="0" applyNumberFormat="1" applyFill="1" applyBorder="1" applyAlignment="1">
      <alignment horizontal="center"/>
    </xf>
    <xf numFmtId="2" fontId="41" fillId="50" borderId="11" xfId="0" applyNumberFormat="1" applyFont="1" applyFill="1" applyBorder="1" applyAlignment="1">
      <alignment horizontal="right" vertical="center"/>
    </xf>
    <xf numFmtId="4" fontId="0" fillId="50" borderId="11" xfId="0" applyNumberFormat="1" applyFill="1" applyBorder="1"/>
    <xf numFmtId="2" fontId="0" fillId="50" borderId="17" xfId="0" applyNumberFormat="1" applyFill="1" applyBorder="1"/>
    <xf numFmtId="2" fontId="41" fillId="0" borderId="11" xfId="0" applyNumberFormat="1" applyFont="1" applyFill="1" applyBorder="1" applyAlignment="1">
      <alignment horizontal="right" vertical="center"/>
    </xf>
    <xf numFmtId="4" fontId="67" fillId="35" borderId="11" xfId="0" applyNumberFormat="1" applyFont="1" applyFill="1" applyBorder="1" applyAlignment="1">
      <alignment horizontal="center"/>
    </xf>
    <xf numFmtId="4" fontId="47" fillId="50" borderId="15" xfId="43" applyNumberFormat="1" applyFont="1" applyFill="1" applyBorder="1" applyAlignment="1">
      <alignment horizontal="center" vertical="center"/>
    </xf>
    <xf numFmtId="49" fontId="48" fillId="35" borderId="68" xfId="42" applyNumberFormat="1" applyFont="1" applyFill="1" applyBorder="1" applyAlignment="1">
      <alignment horizontal="left" vertical="center" wrapText="1"/>
    </xf>
    <xf numFmtId="3" fontId="48" fillId="35" borderId="68" xfId="42" applyNumberFormat="1" applyFont="1" applyFill="1" applyBorder="1" applyAlignment="1">
      <alignment horizontal="left" vertical="center" wrapText="1"/>
    </xf>
    <xf numFmtId="3" fontId="44" fillId="35" borderId="68" xfId="42" applyNumberFormat="1" applyFont="1" applyFill="1" applyBorder="1" applyAlignment="1">
      <alignment horizontal="right" vertical="center"/>
    </xf>
    <xf numFmtId="0" fontId="20" fillId="39" borderId="69" xfId="0" applyFont="1" applyFill="1" applyBorder="1" applyAlignment="1">
      <alignment horizontal="center" vertical="center" wrapText="1"/>
    </xf>
    <xf numFmtId="0" fontId="20" fillId="39" borderId="70" xfId="0" applyFont="1" applyFill="1" applyBorder="1" applyAlignment="1">
      <alignment horizontal="center" vertical="center" wrapText="1"/>
    </xf>
    <xf numFmtId="0" fontId="20" fillId="39" borderId="71" xfId="0" applyFont="1" applyFill="1" applyBorder="1" applyAlignment="1">
      <alignment horizontal="center" vertical="center" wrapText="1"/>
    </xf>
    <xf numFmtId="0" fontId="20" fillId="39" borderId="72" xfId="0" applyFont="1" applyFill="1" applyBorder="1" applyAlignment="1">
      <alignment horizontal="center" vertical="center" wrapText="1"/>
    </xf>
    <xf numFmtId="0" fontId="20" fillId="39" borderId="73" xfId="0" applyFont="1" applyFill="1" applyBorder="1" applyAlignment="1">
      <alignment horizontal="center" vertical="center" wrapText="1"/>
    </xf>
    <xf numFmtId="0" fontId="20" fillId="39" borderId="74" xfId="0" applyFont="1" applyFill="1" applyBorder="1" applyAlignment="1">
      <alignment horizontal="center" vertical="center" wrapText="1"/>
    </xf>
    <xf numFmtId="0" fontId="20" fillId="39" borderId="75" xfId="0" applyFont="1" applyFill="1" applyBorder="1" applyAlignment="1">
      <alignment horizontal="center" vertical="center" wrapText="1"/>
    </xf>
    <xf numFmtId="0" fontId="20" fillId="39" borderId="76" xfId="0" applyFont="1" applyFill="1" applyBorder="1" applyAlignment="1">
      <alignment horizontal="center" vertical="center" wrapText="1"/>
    </xf>
    <xf numFmtId="0" fontId="46" fillId="35" borderId="77" xfId="42" applyFont="1" applyFill="1" applyBorder="1" applyAlignment="1">
      <alignment horizontal="center" vertical="center" wrapText="1"/>
    </xf>
    <xf numFmtId="4" fontId="44" fillId="35" borderId="78" xfId="42" applyNumberFormat="1" applyFont="1" applyFill="1" applyBorder="1" applyAlignment="1">
      <alignment horizontal="right" vertical="center"/>
    </xf>
    <xf numFmtId="49" fontId="45" fillId="0" borderId="77" xfId="43" applyNumberFormat="1" applyFont="1" applyBorder="1" applyAlignment="1">
      <alignment horizontal="left" vertical="center" wrapText="1"/>
    </xf>
    <xf numFmtId="49" fontId="45" fillId="0" borderId="79" xfId="43" applyNumberFormat="1" applyFont="1" applyBorder="1" applyAlignment="1">
      <alignment horizontal="left" vertical="center" wrapText="1"/>
    </xf>
    <xf numFmtId="4" fontId="47" fillId="0" borderId="80" xfId="43" applyNumberFormat="1" applyFont="1" applyBorder="1" applyAlignment="1">
      <alignment horizontal="center" vertical="center"/>
    </xf>
    <xf numFmtId="4" fontId="47" fillId="50" borderId="80" xfId="43" applyNumberFormat="1" applyFont="1" applyFill="1" applyBorder="1" applyAlignment="1">
      <alignment horizontal="center" vertical="center"/>
    </xf>
    <xf numFmtId="4" fontId="44" fillId="35" borderId="80" xfId="42" applyNumberFormat="1" applyFont="1" applyFill="1" applyBorder="1" applyAlignment="1">
      <alignment horizontal="right" vertical="center"/>
    </xf>
    <xf numFmtId="4" fontId="44" fillId="35" borderId="81" xfId="42" applyNumberFormat="1" applyFont="1" applyFill="1" applyBorder="1" applyAlignment="1">
      <alignment horizontal="right" vertical="center"/>
    </xf>
    <xf numFmtId="2" fontId="0" fillId="45" borderId="11" xfId="0" applyNumberFormat="1" applyFill="1" applyBorder="1"/>
    <xf numFmtId="2" fontId="16" fillId="45" borderId="11" xfId="0" applyNumberFormat="1" applyFont="1" applyFill="1" applyBorder="1"/>
    <xf numFmtId="2" fontId="19" fillId="0" borderId="0" xfId="0" applyNumberFormat="1" applyFont="1" applyAlignment="1">
      <alignment horizontal="left" indent="1"/>
    </xf>
    <xf numFmtId="2" fontId="19" fillId="0" borderId="0" xfId="0" applyNumberFormat="1" applyFont="1" applyAlignment="1">
      <alignment horizontal="left" wrapText="1"/>
    </xf>
    <xf numFmtId="2" fontId="0" fillId="0" borderId="0" xfId="0" applyNumberFormat="1"/>
    <xf numFmtId="2" fontId="0" fillId="0" borderId="11" xfId="0" applyNumberFormat="1" applyFont="1" applyBorder="1"/>
    <xf numFmtId="0" fontId="26" fillId="35" borderId="11" xfId="0" applyFont="1" applyFill="1" applyBorder="1"/>
    <xf numFmtId="4" fontId="26" fillId="35" borderId="11" xfId="0" applyNumberFormat="1" applyFont="1" applyFill="1" applyBorder="1" applyAlignment="1">
      <alignment horizontal="center"/>
    </xf>
    <xf numFmtId="4" fontId="41" fillId="0" borderId="11" xfId="0" applyNumberFormat="1" applyFont="1" applyBorder="1" applyAlignment="1">
      <alignment horizontal="center"/>
    </xf>
    <xf numFmtId="4" fontId="41" fillId="50" borderId="11" xfId="0" applyNumberFormat="1" applyFont="1" applyFill="1" applyBorder="1" applyAlignment="1">
      <alignment horizontal="center"/>
    </xf>
    <xf numFmtId="4" fontId="41" fillId="39" borderId="11" xfId="0" applyNumberFormat="1" applyFont="1" applyFill="1" applyBorder="1" applyAlignment="1">
      <alignment horizontal="center"/>
    </xf>
    <xf numFmtId="0" fontId="23" fillId="34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5" fillId="36" borderId="0" xfId="0" applyFont="1" applyFill="1" applyAlignment="1">
      <alignment horizontal="center" wrapText="1"/>
    </xf>
    <xf numFmtId="0" fontId="16" fillId="36" borderId="0" xfId="0" applyFont="1" applyFill="1" applyAlignment="1">
      <alignment horizontal="center" wrapText="1"/>
    </xf>
    <xf numFmtId="0" fontId="36" fillId="0" borderId="11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0" fontId="35" fillId="0" borderId="14" xfId="0" applyFont="1" applyBorder="1" applyAlignment="1">
      <alignment horizontal="left"/>
    </xf>
    <xf numFmtId="0" fontId="36" fillId="0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left"/>
    </xf>
    <xf numFmtId="0" fontId="36" fillId="0" borderId="14" xfId="0" applyFont="1" applyBorder="1" applyAlignment="1">
      <alignment horizontal="left"/>
    </xf>
    <xf numFmtId="0" fontId="36" fillId="0" borderId="12" xfId="0" applyFont="1" applyBorder="1" applyAlignment="1">
      <alignment horizontal="left"/>
    </xf>
    <xf numFmtId="0" fontId="35" fillId="0" borderId="11" xfId="0" applyFont="1" applyBorder="1" applyAlignment="1">
      <alignment horizontal="left"/>
    </xf>
    <xf numFmtId="0" fontId="29" fillId="0" borderId="34" xfId="0" applyFont="1" applyBorder="1" applyAlignment="1">
      <alignment horizontal="left"/>
    </xf>
    <xf numFmtId="0" fontId="31" fillId="48" borderId="53" xfId="0" applyFont="1" applyFill="1" applyBorder="1" applyAlignment="1">
      <alignment horizontal="center"/>
    </xf>
    <xf numFmtId="0" fontId="31" fillId="48" borderId="54" xfId="0" applyFont="1" applyFill="1" applyBorder="1" applyAlignment="1">
      <alignment horizontal="center"/>
    </xf>
    <xf numFmtId="0" fontId="31" fillId="48" borderId="32" xfId="0" applyFont="1" applyFill="1" applyBorder="1" applyAlignment="1">
      <alignment horizontal="center"/>
    </xf>
    <xf numFmtId="0" fontId="32" fillId="0" borderId="14" xfId="0" applyFont="1" applyFill="1" applyBorder="1" applyAlignment="1">
      <alignment horizontal="left"/>
    </xf>
    <xf numFmtId="0" fontId="30" fillId="44" borderId="11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0" fontId="30" fillId="48" borderId="52" xfId="0" applyFont="1" applyFill="1" applyBorder="1" applyAlignment="1">
      <alignment horizontal="center" vertical="center" wrapText="1"/>
    </xf>
    <xf numFmtId="0" fontId="30" fillId="48" borderId="50" xfId="0" applyFont="1" applyFill="1" applyBorder="1" applyAlignment="1">
      <alignment horizontal="center" vertical="center" wrapText="1"/>
    </xf>
    <xf numFmtId="0" fontId="30" fillId="48" borderId="51" xfId="0" applyFont="1" applyFill="1" applyBorder="1" applyAlignment="1">
      <alignment horizontal="center" vertical="center" wrapText="1"/>
    </xf>
    <xf numFmtId="0" fontId="34" fillId="43" borderId="11" xfId="0" applyFont="1" applyFill="1" applyBorder="1" applyAlignment="1">
      <alignment horizontal="left"/>
    </xf>
    <xf numFmtId="0" fontId="35" fillId="44" borderId="11" xfId="0" applyFont="1" applyFill="1" applyBorder="1" applyAlignment="1">
      <alignment horizontal="left"/>
    </xf>
    <xf numFmtId="0" fontId="2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0" fillId="48" borderId="49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left"/>
    </xf>
    <xf numFmtId="0" fontId="31" fillId="43" borderId="17" xfId="0" applyFont="1" applyFill="1" applyBorder="1" applyAlignment="1">
      <alignment horizontal="left"/>
    </xf>
    <xf numFmtId="0" fontId="34" fillId="45" borderId="13" xfId="0" applyFont="1" applyFill="1" applyBorder="1" applyAlignment="1">
      <alignment horizontal="left"/>
    </xf>
    <xf numFmtId="0" fontId="34" fillId="45" borderId="14" xfId="0" applyFont="1" applyFill="1" applyBorder="1" applyAlignment="1">
      <alignment horizontal="left"/>
    </xf>
    <xf numFmtId="0" fontId="35" fillId="44" borderId="11" xfId="0" applyFont="1" applyFill="1" applyBorder="1"/>
    <xf numFmtId="0" fontId="27" fillId="35" borderId="13" xfId="0" applyFont="1" applyFill="1" applyBorder="1" applyAlignment="1">
      <alignment horizontal="left"/>
    </xf>
    <xf numFmtId="0" fontId="27" fillId="35" borderId="14" xfId="0" applyFont="1" applyFill="1" applyBorder="1" applyAlignment="1">
      <alignment horizontal="left"/>
    </xf>
    <xf numFmtId="0" fontId="27" fillId="35" borderId="12" xfId="0" applyFont="1" applyFill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5" fillId="0" borderId="12" xfId="0" applyFont="1" applyBorder="1" applyAlignment="1">
      <alignment horizontal="left"/>
    </xf>
    <xf numFmtId="0" fontId="34" fillId="43" borderId="11" xfId="0" applyFont="1" applyFill="1" applyBorder="1"/>
    <xf numFmtId="0" fontId="35" fillId="0" borderId="14" xfId="0" applyFont="1" applyFill="1" applyBorder="1" applyAlignment="1">
      <alignment horizontal="left"/>
    </xf>
    <xf numFmtId="4" fontId="36" fillId="0" borderId="11" xfId="0" applyNumberFormat="1" applyFont="1" applyBorder="1" applyAlignment="1">
      <alignment horizontal="left"/>
    </xf>
    <xf numFmtId="0" fontId="60" fillId="49" borderId="0" xfId="0" applyFont="1" applyFill="1" applyAlignment="1">
      <alignment horizontal="center" vertical="center" wrapText="1"/>
    </xf>
    <xf numFmtId="0" fontId="42" fillId="35" borderId="0" xfId="42" applyFont="1" applyFill="1" applyAlignment="1">
      <alignment horizontal="center" vertical="center" wrapText="1"/>
    </xf>
    <xf numFmtId="0" fontId="43" fillId="35" borderId="0" xfId="42" applyFont="1" applyFill="1" applyAlignment="1">
      <alignment vertical="center" wrapText="1"/>
    </xf>
    <xf numFmtId="0" fontId="43" fillId="35" borderId="0" xfId="42" applyFont="1" applyFill="1" applyAlignment="1">
      <alignment wrapText="1"/>
    </xf>
    <xf numFmtId="0" fontId="49" fillId="35" borderId="0" xfId="44" applyFont="1" applyFill="1" applyAlignment="1">
      <alignment horizontal="center" vertical="center" wrapText="1"/>
    </xf>
    <xf numFmtId="0" fontId="50" fillId="35" borderId="0" xfId="44" applyFont="1" applyFill="1" applyAlignment="1">
      <alignment vertical="center" wrapText="1"/>
    </xf>
    <xf numFmtId="0" fontId="50" fillId="35" borderId="0" xfId="44" applyFont="1" applyFill="1" applyAlignment="1">
      <alignment wrapText="1"/>
    </xf>
    <xf numFmtId="0" fontId="51" fillId="35" borderId="15" xfId="44" applyFont="1" applyFill="1" applyBorder="1" applyAlignment="1">
      <alignment horizontal="center" vertical="center" wrapText="1"/>
    </xf>
    <xf numFmtId="0" fontId="49" fillId="35" borderId="0" xfId="50" applyFont="1" applyFill="1" applyAlignment="1">
      <alignment horizontal="center" vertical="center" wrapText="1"/>
    </xf>
    <xf numFmtId="0" fontId="41" fillId="36" borderId="11" xfId="0" applyFont="1" applyFill="1" applyBorder="1" applyAlignment="1">
      <alignment horizontal="left" vertical="center"/>
    </xf>
    <xf numFmtId="0" fontId="16" fillId="0" borderId="0" xfId="0" applyFont="1" applyAlignment="1">
      <alignment horizontal="left"/>
    </xf>
    <xf numFmtId="0" fontId="40" fillId="40" borderId="0" xfId="0" applyFont="1" applyFill="1" applyBorder="1" applyAlignment="1">
      <alignment horizontal="center" vertical="center"/>
    </xf>
    <xf numFmtId="0" fontId="41" fillId="36" borderId="13" xfId="0" applyFont="1" applyFill="1" applyBorder="1" applyAlignment="1">
      <alignment horizontal="left" vertical="center"/>
    </xf>
    <xf numFmtId="0" fontId="41" fillId="36" borderId="12" xfId="0" applyFont="1" applyFill="1" applyBorder="1" applyAlignment="1">
      <alignment horizontal="left" vertical="center"/>
    </xf>
    <xf numFmtId="0" fontId="41" fillId="39" borderId="11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left"/>
    </xf>
    <xf numFmtId="0" fontId="41" fillId="37" borderId="12" xfId="0" applyFont="1" applyFill="1" applyBorder="1" applyAlignment="1">
      <alignment horizontal="left"/>
    </xf>
    <xf numFmtId="0" fontId="16" fillId="39" borderId="11" xfId="0" applyFont="1" applyFill="1" applyBorder="1" applyAlignment="1">
      <alignment horizontal="left" vertical="center"/>
    </xf>
    <xf numFmtId="0" fontId="41" fillId="37" borderId="13" xfId="0" applyFont="1" applyFill="1" applyBorder="1" applyAlignment="1">
      <alignment horizontal="left" vertical="center"/>
    </xf>
    <xf numFmtId="0" fontId="41" fillId="37" borderId="12" xfId="0" applyFont="1" applyFill="1" applyBorder="1" applyAlignment="1">
      <alignment horizontal="left" vertical="center"/>
    </xf>
    <xf numFmtId="0" fontId="41" fillId="48" borderId="11" xfId="0" applyFont="1" applyFill="1" applyBorder="1" applyAlignment="1">
      <alignment horizontal="left" vertical="center"/>
    </xf>
    <xf numFmtId="0" fontId="41" fillId="37" borderId="11" xfId="0" applyFont="1" applyFill="1" applyBorder="1" applyAlignment="1">
      <alignment horizontal="left" vertical="center"/>
    </xf>
    <xf numFmtId="0" fontId="41" fillId="39" borderId="13" xfId="0" applyFont="1" applyFill="1" applyBorder="1" applyAlignment="1">
      <alignment horizontal="left" vertical="center"/>
    </xf>
    <xf numFmtId="0" fontId="41" fillId="39" borderId="12" xfId="0" applyFont="1" applyFill="1" applyBorder="1" applyAlignment="1">
      <alignment horizontal="left" vertical="center"/>
    </xf>
    <xf numFmtId="0" fontId="65" fillId="0" borderId="0" xfId="0" applyFont="1" applyAlignment="1">
      <alignment horizontal="center"/>
    </xf>
    <xf numFmtId="0" fontId="41" fillId="40" borderId="11" xfId="0" applyFont="1" applyFill="1" applyBorder="1" applyAlignment="1">
      <alignment horizontal="center" vertical="center"/>
    </xf>
    <xf numFmtId="0" fontId="41" fillId="40" borderId="13" xfId="0" applyFont="1" applyFill="1" applyBorder="1" applyAlignment="1">
      <alignment horizontal="center" vertical="center" wrapText="1"/>
    </xf>
    <xf numFmtId="0" fontId="41" fillId="40" borderId="12" xfId="0" applyFont="1" applyFill="1" applyBorder="1" applyAlignment="1">
      <alignment horizontal="center" vertical="center" wrapText="1"/>
    </xf>
    <xf numFmtId="0" fontId="41" fillId="41" borderId="13" xfId="0" applyFont="1" applyFill="1" applyBorder="1" applyAlignment="1">
      <alignment horizontal="left" vertical="center"/>
    </xf>
    <xf numFmtId="0" fontId="41" fillId="41" borderId="14" xfId="0" applyFont="1" applyFill="1" applyBorder="1" applyAlignment="1">
      <alignment horizontal="left" vertical="center"/>
    </xf>
    <xf numFmtId="0" fontId="40" fillId="38" borderId="13" xfId="0" applyFont="1" applyFill="1" applyBorder="1" applyAlignment="1">
      <alignment horizontal="center" vertical="center" wrapText="1"/>
    </xf>
    <xf numFmtId="0" fontId="40" fillId="38" borderId="12" xfId="0" applyFont="1" applyFill="1" applyBorder="1" applyAlignment="1">
      <alignment horizontal="center" vertical="center" wrapText="1"/>
    </xf>
    <xf numFmtId="0" fontId="16" fillId="41" borderId="13" xfId="0" applyFont="1" applyFill="1" applyBorder="1" applyAlignment="1">
      <alignment horizontal="left"/>
    </xf>
    <xf numFmtId="0" fontId="16" fillId="41" borderId="12" xfId="0" applyFont="1" applyFill="1" applyBorder="1" applyAlignment="1">
      <alignment horizontal="left"/>
    </xf>
  </cellXfs>
  <cellStyles count="51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 xr:uid="{00000000-0005-0000-0000-000023000000}"/>
    <cellStyle name="Normalno 2 2" xfId="50" xr:uid="{00000000-0005-0000-0000-000024000000}"/>
    <cellStyle name="Normalno 2 3" xfId="47" xr:uid="{00000000-0005-0000-0000-000025000000}"/>
    <cellStyle name="Normalno 3" xfId="49" xr:uid="{00000000-0005-0000-0000-000026000000}"/>
    <cellStyle name="Normalno 3 2" xfId="48" xr:uid="{00000000-0005-0000-0000-000027000000}"/>
    <cellStyle name="Normalno 3 3" xfId="44" xr:uid="{00000000-0005-0000-0000-000028000000}"/>
    <cellStyle name="Normalno 4" xfId="43" xr:uid="{00000000-0005-0000-0000-000029000000}"/>
    <cellStyle name="Normalno 5" xfId="46" xr:uid="{00000000-0005-0000-0000-00002A000000}"/>
    <cellStyle name="Obično_List9" xfId="45" xr:uid="{00000000-0005-0000-0000-00002C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colors>
    <mruColors>
      <color rgb="FFC914DC"/>
      <color rgb="FFF719BD"/>
      <color rgb="FF80B7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opLeftCell="A4" zoomScale="145" zoomScaleNormal="145" workbookViewId="0">
      <selection sqref="A1:G2"/>
    </sheetView>
  </sheetViews>
  <sheetFormatPr defaultColWidth="9.1796875" defaultRowHeight="10" x14ac:dyDescent="0.2"/>
  <cols>
    <col min="1" max="1" width="34.81640625" style="1" customWidth="1"/>
    <col min="2" max="2" width="10" style="1" customWidth="1"/>
    <col min="3" max="3" width="12.7265625" style="1" customWidth="1"/>
    <col min="4" max="4" width="9.7265625" style="1" customWidth="1"/>
    <col min="5" max="5" width="10.453125" style="1" customWidth="1"/>
    <col min="6" max="6" width="10.81640625" style="1" customWidth="1"/>
    <col min="7" max="7" width="11.453125" style="1" customWidth="1"/>
    <col min="8" max="8" width="9.1796875" style="1"/>
    <col min="9" max="9" width="10.54296875" style="1" bestFit="1" customWidth="1"/>
    <col min="10" max="11" width="9.1796875" style="1"/>
    <col min="12" max="12" width="10.08984375" style="1" bestFit="1" customWidth="1"/>
    <col min="13" max="13" width="9.1796875" style="1"/>
    <col min="14" max="14" width="10.08984375" style="1" bestFit="1" customWidth="1"/>
    <col min="15" max="15" width="9.1796875" style="1"/>
    <col min="16" max="16" width="10.54296875" style="1" bestFit="1" customWidth="1"/>
    <col min="17" max="17" width="9.1796875" style="1"/>
    <col min="18" max="18" width="10.08984375" style="1" bestFit="1" customWidth="1"/>
    <col min="19" max="16384" width="9.1796875" style="1"/>
  </cols>
  <sheetData>
    <row r="1" spans="1:19" ht="24" customHeight="1" x14ac:dyDescent="0.2">
      <c r="A1" s="398" t="s">
        <v>216</v>
      </c>
      <c r="B1" s="399"/>
      <c r="C1" s="399"/>
      <c r="D1" s="399"/>
      <c r="E1" s="399"/>
      <c r="F1" s="399"/>
      <c r="G1" s="399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19" ht="23.25" customHeight="1" x14ac:dyDescent="0.2">
      <c r="A2" s="399"/>
      <c r="B2" s="399"/>
      <c r="C2" s="399"/>
      <c r="D2" s="399"/>
      <c r="E2" s="399"/>
      <c r="F2" s="399"/>
      <c r="G2" s="399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19" x14ac:dyDescent="0.2">
      <c r="J3" s="386"/>
      <c r="K3" s="386"/>
      <c r="L3" s="386"/>
      <c r="M3" s="386"/>
      <c r="N3" s="386"/>
      <c r="O3" s="386"/>
      <c r="P3" s="386"/>
      <c r="Q3" s="386"/>
      <c r="R3" s="386"/>
      <c r="S3" s="386"/>
    </row>
    <row r="4" spans="1:19" ht="29.25" customHeight="1" x14ac:dyDescent="0.35">
      <c r="A4" s="400" t="s">
        <v>217</v>
      </c>
      <c r="B4" s="401"/>
      <c r="C4" s="401"/>
      <c r="D4" s="401"/>
      <c r="E4" s="401"/>
      <c r="F4" s="401"/>
      <c r="G4" s="401"/>
      <c r="J4" s="386"/>
      <c r="K4" s="386"/>
      <c r="L4" s="386"/>
      <c r="M4" s="386"/>
      <c r="N4" s="386"/>
      <c r="O4" s="386"/>
      <c r="P4" s="386"/>
      <c r="Q4" s="386"/>
      <c r="R4" s="386"/>
      <c r="S4" s="386"/>
    </row>
    <row r="5" spans="1:19" x14ac:dyDescent="0.2">
      <c r="J5" s="386"/>
      <c r="K5" s="386"/>
      <c r="L5" s="386"/>
      <c r="M5" s="386"/>
      <c r="N5" s="386"/>
      <c r="O5" s="386"/>
      <c r="P5" s="386"/>
      <c r="Q5" s="386"/>
      <c r="R5" s="386"/>
      <c r="S5" s="386"/>
    </row>
    <row r="6" spans="1:19" x14ac:dyDescent="0.2">
      <c r="A6" s="3" t="s">
        <v>6</v>
      </c>
      <c r="J6" s="386"/>
      <c r="K6" s="386"/>
      <c r="L6" s="386"/>
      <c r="M6" s="386"/>
      <c r="N6" s="386"/>
      <c r="O6" s="386"/>
      <c r="P6" s="386"/>
      <c r="Q6" s="386"/>
      <c r="R6" s="386"/>
      <c r="S6" s="386"/>
    </row>
    <row r="7" spans="1:19" x14ac:dyDescent="0.2">
      <c r="J7" s="386"/>
      <c r="K7" s="386"/>
      <c r="L7" s="386"/>
      <c r="M7" s="386"/>
      <c r="N7" s="386"/>
      <c r="O7" s="386"/>
      <c r="P7" s="386"/>
      <c r="Q7" s="386"/>
      <c r="R7" s="386"/>
      <c r="S7" s="386"/>
    </row>
    <row r="8" spans="1:19" x14ac:dyDescent="0.2">
      <c r="J8" s="386"/>
      <c r="K8" s="386"/>
      <c r="L8" s="386"/>
      <c r="M8" s="386"/>
      <c r="N8" s="386"/>
      <c r="O8" s="386"/>
      <c r="P8" s="386"/>
      <c r="Q8" s="386"/>
      <c r="R8" s="386"/>
      <c r="S8" s="386"/>
    </row>
    <row r="9" spans="1:19" ht="16.5" customHeight="1" x14ac:dyDescent="0.2">
      <c r="A9" s="395" t="s">
        <v>223</v>
      </c>
      <c r="B9" s="395"/>
      <c r="C9" s="395"/>
      <c r="D9" s="395"/>
      <c r="E9" s="395"/>
      <c r="F9" s="395"/>
      <c r="G9" s="395"/>
      <c r="J9" s="386"/>
      <c r="K9" s="386"/>
      <c r="L9" s="386"/>
      <c r="M9" s="386"/>
      <c r="N9" s="386"/>
      <c r="O9" s="386"/>
      <c r="P9" s="386"/>
      <c r="Q9" s="386"/>
      <c r="R9" s="386"/>
      <c r="S9" s="386"/>
    </row>
    <row r="10" spans="1:19" x14ac:dyDescent="0.2">
      <c r="A10" s="3" t="s">
        <v>172</v>
      </c>
      <c r="J10" s="386"/>
      <c r="K10" s="386"/>
      <c r="L10" s="386"/>
      <c r="M10" s="386"/>
      <c r="N10" s="386"/>
      <c r="O10" s="386"/>
      <c r="P10" s="386"/>
      <c r="Q10" s="386"/>
      <c r="R10" s="386"/>
      <c r="S10" s="386"/>
    </row>
    <row r="11" spans="1:19" s="2" customFormat="1" ht="10.5" thickBot="1" x14ac:dyDescent="0.25">
      <c r="A11" s="1"/>
      <c r="B11" s="1"/>
      <c r="C11" s="1"/>
      <c r="D11" s="1"/>
      <c r="E11" s="1"/>
      <c r="F11" s="1"/>
      <c r="G11" s="1"/>
      <c r="J11" s="387"/>
      <c r="K11" s="387"/>
      <c r="L11" s="387"/>
      <c r="M11" s="387"/>
      <c r="N11" s="387"/>
      <c r="O11" s="387"/>
      <c r="P11" s="387"/>
      <c r="Q11" s="387"/>
      <c r="R11" s="387"/>
      <c r="S11" s="387"/>
    </row>
    <row r="12" spans="1:19" ht="30.5" thickBot="1" x14ac:dyDescent="0.25">
      <c r="A12" s="125" t="s">
        <v>183</v>
      </c>
      <c r="B12" s="125" t="s">
        <v>218</v>
      </c>
      <c r="C12" s="126" t="s">
        <v>219</v>
      </c>
      <c r="D12" s="127" t="s">
        <v>220</v>
      </c>
      <c r="E12" s="128" t="s">
        <v>221</v>
      </c>
      <c r="F12" s="125" t="s">
        <v>177</v>
      </c>
      <c r="G12" s="125" t="s">
        <v>177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</row>
    <row r="13" spans="1:19" ht="10.5" thickBot="1" x14ac:dyDescent="0.25">
      <c r="A13" s="123">
        <v>1</v>
      </c>
      <c r="B13" s="123">
        <v>2</v>
      </c>
      <c r="C13" s="123">
        <v>3</v>
      </c>
      <c r="D13" s="123">
        <v>4</v>
      </c>
      <c r="E13" s="123">
        <v>5</v>
      </c>
      <c r="F13" s="123" t="s">
        <v>175</v>
      </c>
      <c r="G13" s="135" t="s">
        <v>176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</row>
    <row r="14" spans="1:19" ht="14.25" customHeight="1" thickBot="1" x14ac:dyDescent="0.25">
      <c r="A14" s="238" t="s">
        <v>0</v>
      </c>
      <c r="B14" s="139">
        <v>440448</v>
      </c>
      <c r="C14" s="139">
        <v>518929.89</v>
      </c>
      <c r="D14" s="140"/>
      <c r="E14" s="139">
        <v>483819.87</v>
      </c>
      <c r="F14" s="145">
        <f>E14/B14*100</f>
        <v>109.84721692458588</v>
      </c>
      <c r="G14" s="146">
        <f>E14/C14*100</f>
        <v>93.234149607377589</v>
      </c>
      <c r="J14" s="386"/>
      <c r="K14" s="386"/>
      <c r="L14" s="386"/>
      <c r="M14" s="386"/>
      <c r="N14" s="386"/>
      <c r="O14" s="386"/>
      <c r="P14" s="386"/>
      <c r="Q14" s="386"/>
      <c r="R14" s="386"/>
      <c r="S14" s="386"/>
    </row>
    <row r="15" spans="1:19" ht="16.5" customHeight="1" thickBot="1" x14ac:dyDescent="0.3">
      <c r="A15" s="152" t="s">
        <v>4</v>
      </c>
      <c r="B15" s="136">
        <f>SUM(B14:B14)</f>
        <v>440448</v>
      </c>
      <c r="C15" s="136">
        <f>SUM(C14:C14)</f>
        <v>518929.89</v>
      </c>
      <c r="D15" s="136"/>
      <c r="E15" s="136">
        <f>SUM(E14:E14)</f>
        <v>483819.87</v>
      </c>
      <c r="F15" s="151">
        <f>E15/B15*100</f>
        <v>109.84721692458588</v>
      </c>
      <c r="G15" s="153">
        <f>E15/C15*100</f>
        <v>93.234149607377589</v>
      </c>
      <c r="J15" s="386"/>
      <c r="K15" s="386"/>
      <c r="L15" s="386"/>
      <c r="M15" s="386"/>
      <c r="N15" s="386"/>
      <c r="O15" s="386"/>
      <c r="P15" s="386"/>
      <c r="Q15" s="386"/>
      <c r="R15" s="386"/>
      <c r="S15" s="386"/>
    </row>
    <row r="16" spans="1:19" ht="13.5" customHeight="1" x14ac:dyDescent="0.2">
      <c r="A16" s="239" t="s">
        <v>1</v>
      </c>
      <c r="B16" s="37">
        <v>439251.81</v>
      </c>
      <c r="C16" s="37">
        <v>517679.89</v>
      </c>
      <c r="D16" s="122"/>
      <c r="E16" s="37">
        <v>518446.93</v>
      </c>
      <c r="F16" s="147">
        <f>E16/B16*100</f>
        <v>118.02954892775513</v>
      </c>
      <c r="G16" s="148">
        <f>E16/C16*100</f>
        <v>100.1481687843814</v>
      </c>
      <c r="J16" s="386"/>
      <c r="K16" s="386"/>
      <c r="L16" s="386"/>
      <c r="M16" s="386"/>
      <c r="N16" s="386"/>
      <c r="O16" s="386"/>
      <c r="P16" s="386"/>
      <c r="Q16" s="386"/>
      <c r="R16" s="386"/>
      <c r="S16" s="386"/>
    </row>
    <row r="17" spans="1:19" ht="15.75" customHeight="1" thickBot="1" x14ac:dyDescent="0.25">
      <c r="A17" s="240" t="s">
        <v>2</v>
      </c>
      <c r="B17" s="141">
        <v>609.32000000000005</v>
      </c>
      <c r="C17" s="141">
        <v>1922.12</v>
      </c>
      <c r="D17" s="142"/>
      <c r="E17" s="141">
        <v>1918.25</v>
      </c>
      <c r="F17" s="149">
        <f>E17/B17*100</f>
        <v>314.81815794656336</v>
      </c>
      <c r="G17" s="150">
        <f>E17/C17*100</f>
        <v>99.79865981312301</v>
      </c>
      <c r="J17" s="386"/>
      <c r="K17" s="386"/>
      <c r="L17" s="386"/>
      <c r="M17" s="386"/>
      <c r="N17" s="386"/>
      <c r="O17" s="386"/>
      <c r="P17" s="386"/>
      <c r="Q17" s="386"/>
      <c r="R17" s="386"/>
      <c r="S17" s="386"/>
    </row>
    <row r="18" spans="1:19" ht="15.75" customHeight="1" thickBot="1" x14ac:dyDescent="0.3">
      <c r="A18" s="152" t="s">
        <v>5</v>
      </c>
      <c r="B18" s="136">
        <f>SUM(B16:B17)</f>
        <v>439861.13</v>
      </c>
      <c r="C18" s="136">
        <f>SUM(C16:C17)</f>
        <v>519602.01</v>
      </c>
      <c r="D18" s="136"/>
      <c r="E18" s="136">
        <f>SUM(E16:E17)</f>
        <v>520365.18</v>
      </c>
      <c r="F18" s="151">
        <f>E18/B18*100</f>
        <v>118.30215140855933</v>
      </c>
      <c r="G18" s="237">
        <f>E18/C18*100</f>
        <v>100.14687587524922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  <row r="19" spans="1:19" ht="15" customHeight="1" thickBot="1" x14ac:dyDescent="0.3">
      <c r="A19" s="165" t="s">
        <v>3</v>
      </c>
      <c r="B19" s="155">
        <f>B15-B18</f>
        <v>586.86999999999534</v>
      </c>
      <c r="C19" s="155">
        <f>C15-C18</f>
        <v>-672.11999999999534</v>
      </c>
      <c r="D19" s="156"/>
      <c r="E19" s="155">
        <f>E15-E18</f>
        <v>-36545.31</v>
      </c>
      <c r="F19" s="129"/>
      <c r="G19" s="157"/>
      <c r="J19" s="386"/>
      <c r="K19" s="386"/>
      <c r="L19" s="386"/>
      <c r="M19" s="386"/>
      <c r="N19" s="386"/>
      <c r="O19" s="386"/>
      <c r="P19" s="386"/>
      <c r="Q19" s="386"/>
      <c r="R19" s="386"/>
      <c r="S19" s="386"/>
    </row>
    <row r="20" spans="1:19" x14ac:dyDescent="0.2">
      <c r="A20" s="2"/>
      <c r="J20" s="386"/>
      <c r="K20" s="386"/>
      <c r="L20" s="386"/>
      <c r="M20" s="386"/>
      <c r="N20" s="386"/>
      <c r="O20" s="386"/>
      <c r="P20" s="386"/>
      <c r="Q20" s="386"/>
      <c r="R20" s="386"/>
      <c r="S20" s="386"/>
    </row>
    <row r="21" spans="1:19" x14ac:dyDescent="0.2">
      <c r="A21" s="2"/>
      <c r="J21" s="386"/>
      <c r="K21" s="386"/>
      <c r="L21" s="386"/>
      <c r="M21" s="386"/>
      <c r="N21" s="386"/>
      <c r="O21" s="386"/>
      <c r="P21" s="386"/>
      <c r="Q21" s="386"/>
      <c r="R21" s="386"/>
      <c r="S21" s="386"/>
    </row>
    <row r="22" spans="1:19" ht="12.75" customHeight="1" x14ac:dyDescent="0.2">
      <c r="A22" s="124" t="s">
        <v>173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</row>
    <row r="23" spans="1:19" ht="10.5" thickBot="1" x14ac:dyDescent="0.25">
      <c r="A23" s="2"/>
      <c r="J23" s="386"/>
      <c r="K23" s="386"/>
      <c r="L23" s="386"/>
      <c r="M23" s="386"/>
      <c r="N23" s="386"/>
      <c r="O23" s="386"/>
      <c r="P23" s="386"/>
      <c r="Q23" s="386"/>
      <c r="R23" s="386"/>
      <c r="S23" s="386"/>
    </row>
    <row r="24" spans="1:19" ht="30.5" thickBot="1" x14ac:dyDescent="0.25">
      <c r="A24" s="130" t="s">
        <v>183</v>
      </c>
      <c r="B24" s="131" t="s">
        <v>218</v>
      </c>
      <c r="C24" s="132" t="s">
        <v>219</v>
      </c>
      <c r="D24" s="127" t="s">
        <v>212</v>
      </c>
      <c r="E24" s="133" t="s">
        <v>221</v>
      </c>
      <c r="F24" s="131" t="s">
        <v>177</v>
      </c>
      <c r="G24" s="134" t="s">
        <v>177</v>
      </c>
      <c r="J24" s="386"/>
      <c r="K24" s="386"/>
      <c r="L24" s="386"/>
      <c r="M24" s="386"/>
      <c r="N24" s="386"/>
      <c r="O24" s="386"/>
      <c r="P24" s="386"/>
      <c r="Q24" s="386"/>
      <c r="R24" s="386"/>
      <c r="S24" s="386"/>
    </row>
    <row r="25" spans="1:19" ht="14.25" customHeight="1" thickBot="1" x14ac:dyDescent="0.25">
      <c r="A25" s="127">
        <v>1</v>
      </c>
      <c r="B25" s="127">
        <v>2</v>
      </c>
      <c r="C25" s="127">
        <v>3</v>
      </c>
      <c r="D25" s="127">
        <v>4</v>
      </c>
      <c r="E25" s="127">
        <v>5</v>
      </c>
      <c r="F25" s="127" t="s">
        <v>175</v>
      </c>
      <c r="G25" s="127" t="s">
        <v>176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</row>
    <row r="26" spans="1:19" ht="14.25" customHeight="1" x14ac:dyDescent="0.2">
      <c r="A26" s="137" t="s">
        <v>179</v>
      </c>
      <c r="B26" s="176">
        <v>0</v>
      </c>
      <c r="C26" s="176">
        <v>0</v>
      </c>
      <c r="D26" s="177"/>
      <c r="E26" s="176">
        <v>0</v>
      </c>
      <c r="F26" s="186"/>
      <c r="G26" s="187"/>
      <c r="J26" s="386"/>
      <c r="K26" s="386"/>
      <c r="L26" s="386"/>
      <c r="M26" s="386"/>
      <c r="N26" s="386"/>
      <c r="O26" s="386"/>
      <c r="P26" s="386"/>
      <c r="Q26" s="386"/>
      <c r="R26" s="386"/>
      <c r="S26" s="386"/>
    </row>
    <row r="27" spans="1:19" ht="14.25" customHeight="1" x14ac:dyDescent="0.2">
      <c r="A27" s="138" t="s">
        <v>180</v>
      </c>
      <c r="B27" s="178">
        <v>0</v>
      </c>
      <c r="C27" s="178">
        <v>0</v>
      </c>
      <c r="D27" s="179"/>
      <c r="E27" s="178">
        <v>0</v>
      </c>
      <c r="F27" s="188"/>
      <c r="G27" s="189"/>
      <c r="J27" s="386"/>
      <c r="K27" s="386"/>
      <c r="L27" s="386"/>
      <c r="M27" s="386"/>
      <c r="N27" s="386"/>
      <c r="O27" s="386"/>
      <c r="P27" s="386"/>
      <c r="Q27" s="386"/>
      <c r="R27" s="386"/>
      <c r="S27" s="386"/>
    </row>
    <row r="28" spans="1:19" ht="16.5" customHeight="1" thickBot="1" x14ac:dyDescent="0.25">
      <c r="A28" s="154" t="s">
        <v>178</v>
      </c>
      <c r="B28" s="180">
        <f>B26-B27</f>
        <v>0</v>
      </c>
      <c r="C28" s="180">
        <f t="shared" ref="C28" si="0">C26-C27</f>
        <v>0</v>
      </c>
      <c r="D28" s="181"/>
      <c r="E28" s="180">
        <v>0</v>
      </c>
      <c r="F28" s="184"/>
      <c r="G28" s="185"/>
      <c r="J28" s="386"/>
      <c r="K28" s="386"/>
      <c r="L28" s="386"/>
      <c r="M28" s="386"/>
      <c r="N28" s="386"/>
      <c r="O28" s="386"/>
      <c r="P28" s="386"/>
      <c r="Q28" s="386"/>
      <c r="R28" s="386"/>
      <c r="S28" s="386"/>
    </row>
    <row r="29" spans="1:19" ht="16.5" customHeight="1" thickBot="1" x14ac:dyDescent="0.3">
      <c r="A29" s="231" t="s">
        <v>204</v>
      </c>
      <c r="B29" s="182">
        <v>85.25</v>
      </c>
      <c r="C29" s="182">
        <v>672.12</v>
      </c>
      <c r="D29" s="183"/>
      <c r="E29" s="190">
        <v>672.12</v>
      </c>
      <c r="F29" s="191">
        <f t="shared" ref="F29:F30" si="1">E29/B29*100</f>
        <v>788.4105571847507</v>
      </c>
      <c r="G29" s="191">
        <f t="shared" ref="G29" si="2">E29/C29*100</f>
        <v>100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</row>
    <row r="30" spans="1:19" ht="18" customHeight="1" thickBot="1" x14ac:dyDescent="0.3">
      <c r="A30" s="231" t="s">
        <v>181</v>
      </c>
      <c r="B30" s="111">
        <v>672.12</v>
      </c>
      <c r="C30" s="111">
        <v>0</v>
      </c>
      <c r="D30" s="144"/>
      <c r="E30" s="143">
        <v>-35873.19</v>
      </c>
      <c r="F30" s="191">
        <f t="shared" si="1"/>
        <v>-5337.3192287091588</v>
      </c>
      <c r="G30" s="191"/>
      <c r="J30" s="386"/>
      <c r="K30" s="386"/>
      <c r="L30" s="386"/>
      <c r="M30" s="386"/>
      <c r="N30" s="386"/>
      <c r="O30" s="386"/>
      <c r="P30" s="386"/>
      <c r="Q30" s="386"/>
      <c r="R30" s="386"/>
      <c r="S30" s="386"/>
    </row>
    <row r="31" spans="1:19" x14ac:dyDescent="0.2">
      <c r="A31" s="2"/>
      <c r="J31" s="386"/>
      <c r="K31" s="386"/>
      <c r="L31" s="386"/>
      <c r="M31" s="386"/>
      <c r="N31" s="386"/>
      <c r="O31" s="386"/>
      <c r="P31" s="386"/>
      <c r="Q31" s="386"/>
      <c r="R31" s="386"/>
      <c r="S31" s="386"/>
    </row>
    <row r="32" spans="1:19" x14ac:dyDescent="0.2">
      <c r="A32" s="2"/>
      <c r="J32" s="386"/>
      <c r="K32" s="386"/>
      <c r="L32" s="386"/>
      <c r="M32" s="386"/>
      <c r="N32" s="386"/>
      <c r="O32" s="386"/>
      <c r="P32" s="386"/>
      <c r="Q32" s="386"/>
      <c r="R32" s="386"/>
      <c r="S32" s="386"/>
    </row>
    <row r="33" spans="1:19" ht="36.75" customHeight="1" x14ac:dyDescent="0.2">
      <c r="A33" s="396" t="s">
        <v>222</v>
      </c>
      <c r="B33" s="396"/>
      <c r="C33" s="396"/>
      <c r="D33" s="396"/>
      <c r="E33" s="396"/>
      <c r="F33" s="396"/>
      <c r="G33" s="3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</row>
    <row r="34" spans="1:19" ht="10.5" customHeight="1" x14ac:dyDescent="0.2">
      <c r="A34" s="397"/>
      <c r="B34" s="397"/>
      <c r="C34" s="397"/>
      <c r="D34" s="397"/>
      <c r="E34" s="397"/>
      <c r="F34" s="397"/>
      <c r="G34" s="397"/>
      <c r="J34" s="386"/>
      <c r="K34" s="386"/>
      <c r="L34" s="386"/>
      <c r="M34" s="386"/>
      <c r="N34" s="386"/>
      <c r="O34" s="386"/>
      <c r="P34" s="386"/>
      <c r="Q34" s="386"/>
      <c r="R34" s="386"/>
      <c r="S34" s="386"/>
    </row>
    <row r="35" spans="1:19" ht="27" customHeight="1" x14ac:dyDescent="0.2">
      <c r="A35" s="396" t="s">
        <v>111</v>
      </c>
      <c r="B35" s="396"/>
      <c r="C35" s="396"/>
      <c r="D35" s="396"/>
      <c r="E35" s="396"/>
      <c r="F35" s="396"/>
      <c r="G35" s="396"/>
      <c r="J35" s="386"/>
      <c r="K35" s="386"/>
      <c r="L35" s="386"/>
      <c r="M35" s="386"/>
      <c r="N35" s="386"/>
      <c r="O35" s="386"/>
      <c r="P35" s="386"/>
      <c r="Q35" s="386"/>
      <c r="R35" s="386"/>
      <c r="S35" s="386"/>
    </row>
  </sheetData>
  <mergeCells count="6">
    <mergeCell ref="A9:G9"/>
    <mergeCell ref="A33:G33"/>
    <mergeCell ref="A34:G34"/>
    <mergeCell ref="A35:G35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2"/>
  <sheetViews>
    <sheetView zoomScale="130" zoomScaleNormal="130" workbookViewId="0"/>
  </sheetViews>
  <sheetFormatPr defaultRowHeight="14.5" x14ac:dyDescent="0.35"/>
  <cols>
    <col min="9" max="9" width="19.7265625" customWidth="1"/>
    <col min="10" max="10" width="12" customWidth="1"/>
    <col min="11" max="12" width="11.453125" customWidth="1"/>
    <col min="13" max="13" width="12.54296875" customWidth="1"/>
    <col min="15" max="15" width="9" customWidth="1"/>
    <col min="16" max="16" width="9.1796875" hidden="1" customWidth="1"/>
    <col min="19" max="20" width="9.6328125" bestFit="1" customWidth="1"/>
  </cols>
  <sheetData>
    <row r="1" spans="1:28" x14ac:dyDescent="0.35">
      <c r="A1" s="17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8" x14ac:dyDescent="0.35">
      <c r="A2" s="19"/>
      <c r="B2" s="19"/>
      <c r="C2" s="19"/>
      <c r="D2" s="18" t="s">
        <v>182</v>
      </c>
      <c r="E2" s="90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8" x14ac:dyDescent="0.35">
      <c r="A3" s="422"/>
      <c r="B3" s="423"/>
      <c r="C3" s="423"/>
      <c r="D3" s="423"/>
      <c r="E3" s="423"/>
      <c r="F3" s="423"/>
      <c r="G3" s="423"/>
      <c r="H3" s="423"/>
      <c r="I3" s="423"/>
      <c r="J3" s="423"/>
      <c r="K3" s="9"/>
      <c r="L3" s="9"/>
      <c r="M3" s="9"/>
      <c r="N3" s="9"/>
      <c r="O3" s="9"/>
    </row>
    <row r="4" spans="1:28" ht="15" thickBot="1" x14ac:dyDescent="0.4">
      <c r="A4" s="163"/>
      <c r="B4" s="163"/>
      <c r="C4" s="163"/>
      <c r="D4" s="163"/>
      <c r="E4" s="410"/>
      <c r="F4" s="410"/>
      <c r="G4" s="410"/>
      <c r="H4" s="410"/>
      <c r="I4" s="410"/>
      <c r="J4" s="20"/>
      <c r="K4" s="20"/>
      <c r="L4" s="20"/>
      <c r="M4" s="20"/>
      <c r="N4" s="20"/>
      <c r="O4" s="20"/>
    </row>
    <row r="5" spans="1:28" ht="30.5" thickBot="1" x14ac:dyDescent="0.4">
      <c r="A5" s="424" t="s">
        <v>184</v>
      </c>
      <c r="B5" s="418"/>
      <c r="C5" s="419"/>
      <c r="D5" s="170"/>
      <c r="E5" s="417" t="s">
        <v>185</v>
      </c>
      <c r="F5" s="418"/>
      <c r="G5" s="418"/>
      <c r="H5" s="418"/>
      <c r="I5" s="419"/>
      <c r="J5" s="174" t="s">
        <v>218</v>
      </c>
      <c r="K5" s="159" t="s">
        <v>219</v>
      </c>
      <c r="L5" s="160" t="s">
        <v>220</v>
      </c>
      <c r="M5" s="161" t="s">
        <v>221</v>
      </c>
      <c r="N5" s="158" t="s">
        <v>177</v>
      </c>
      <c r="O5" s="162" t="s">
        <v>177</v>
      </c>
      <c r="Q5" s="388"/>
      <c r="R5" s="388"/>
      <c r="S5" s="388"/>
      <c r="T5" s="388"/>
      <c r="U5" s="388"/>
      <c r="V5" s="388"/>
      <c r="W5" s="388"/>
      <c r="X5" s="388"/>
      <c r="Y5" s="388"/>
      <c r="Z5" s="388"/>
      <c r="AA5" s="388"/>
      <c r="AB5" s="388"/>
    </row>
    <row r="6" spans="1:28" ht="20.5" thickBot="1" x14ac:dyDescent="0.4">
      <c r="A6" s="171"/>
      <c r="B6" s="172"/>
      <c r="C6" s="172"/>
      <c r="D6" s="172"/>
      <c r="E6" s="411">
        <v>1</v>
      </c>
      <c r="F6" s="412"/>
      <c r="G6" s="412"/>
      <c r="H6" s="412"/>
      <c r="I6" s="413"/>
      <c r="J6" s="175">
        <v>2</v>
      </c>
      <c r="K6" s="175">
        <v>3</v>
      </c>
      <c r="L6" s="175">
        <v>4</v>
      </c>
      <c r="M6" s="175">
        <v>5</v>
      </c>
      <c r="N6" s="175" t="s">
        <v>175</v>
      </c>
      <c r="O6" s="175" t="s">
        <v>176</v>
      </c>
      <c r="Q6" s="388"/>
      <c r="R6" s="388"/>
      <c r="S6" s="388"/>
      <c r="T6" s="388"/>
      <c r="U6" s="388"/>
      <c r="V6" s="388"/>
      <c r="W6" s="388"/>
      <c r="X6" s="388"/>
      <c r="Y6" s="388"/>
      <c r="Z6" s="388"/>
      <c r="AA6" s="388"/>
      <c r="AB6" s="388"/>
    </row>
    <row r="7" spans="1:28" x14ac:dyDescent="0.35">
      <c r="A7" s="194">
        <v>6</v>
      </c>
      <c r="B7" s="164"/>
      <c r="C7" s="164"/>
      <c r="D7" s="164"/>
      <c r="E7" s="426" t="s">
        <v>26</v>
      </c>
      <c r="F7" s="426"/>
      <c r="G7" s="426"/>
      <c r="H7" s="426"/>
      <c r="I7" s="426"/>
      <c r="J7" s="173">
        <f>J9+J13+J17</f>
        <v>440448</v>
      </c>
      <c r="K7" s="173">
        <f>K9+K13+K17</f>
        <v>518929.89</v>
      </c>
      <c r="L7" s="173"/>
      <c r="M7" s="173">
        <f>M9+M13+M17</f>
        <v>483819.87</v>
      </c>
      <c r="N7" s="173">
        <f>M7/J7*100</f>
        <v>109.84721692458588</v>
      </c>
      <c r="O7" s="195">
        <f>M7/K7*100</f>
        <v>93.234149607377589</v>
      </c>
      <c r="Q7" s="388"/>
      <c r="R7" s="388"/>
      <c r="S7" s="388"/>
      <c r="T7" s="388"/>
      <c r="U7" s="388"/>
      <c r="V7" s="388"/>
      <c r="W7" s="388"/>
      <c r="X7" s="388"/>
      <c r="Y7" s="388"/>
      <c r="Z7" s="388"/>
      <c r="AA7" s="388"/>
      <c r="AB7" s="388"/>
    </row>
    <row r="8" spans="1:28" x14ac:dyDescent="0.35">
      <c r="A8" s="322"/>
      <c r="B8" s="323"/>
      <c r="C8" s="323"/>
      <c r="D8" s="323"/>
      <c r="E8" s="416"/>
      <c r="F8" s="416"/>
      <c r="G8" s="416"/>
      <c r="H8" s="416"/>
      <c r="I8" s="416"/>
      <c r="J8" s="324"/>
      <c r="K8" s="324"/>
      <c r="L8" s="324"/>
      <c r="M8" s="324"/>
      <c r="N8" s="324"/>
      <c r="O8" s="325"/>
      <c r="Q8" s="388"/>
      <c r="R8" s="388"/>
      <c r="S8" s="388"/>
      <c r="T8" s="388"/>
      <c r="U8" s="388"/>
      <c r="V8" s="388"/>
      <c r="W8" s="388"/>
      <c r="X8" s="388"/>
      <c r="Y8" s="388"/>
      <c r="Z8" s="388"/>
      <c r="AA8" s="388"/>
      <c r="AB8" s="388"/>
    </row>
    <row r="9" spans="1:28" x14ac:dyDescent="0.35">
      <c r="A9" s="196">
        <v>63</v>
      </c>
      <c r="B9" s="94"/>
      <c r="C9" s="94"/>
      <c r="D9" s="94"/>
      <c r="E9" s="415" t="s">
        <v>27</v>
      </c>
      <c r="F9" s="415"/>
      <c r="G9" s="415"/>
      <c r="H9" s="415"/>
      <c r="I9" s="415"/>
      <c r="J9" s="95">
        <f>J10</f>
        <v>392997.33</v>
      </c>
      <c r="K9" s="95">
        <f>K10</f>
        <v>469066.15</v>
      </c>
      <c r="L9" s="95"/>
      <c r="M9" s="95">
        <f>M10</f>
        <v>433979.06</v>
      </c>
      <c r="N9" s="95">
        <f>M9/J9*100</f>
        <v>110.42799196625586</v>
      </c>
      <c r="O9" s="197">
        <f>M9/K9*100</f>
        <v>92.519799179710574</v>
      </c>
      <c r="Q9" s="388"/>
      <c r="R9" s="388"/>
      <c r="S9" s="388"/>
      <c r="T9" s="388"/>
      <c r="U9" s="388"/>
      <c r="V9" s="388"/>
      <c r="W9" s="388"/>
      <c r="X9" s="388"/>
      <c r="Y9" s="388"/>
      <c r="Z9" s="388"/>
      <c r="AA9" s="388"/>
      <c r="AB9" s="388"/>
    </row>
    <row r="10" spans="1:28" x14ac:dyDescent="0.35">
      <c r="A10" s="198"/>
      <c r="B10" s="23">
        <v>636</v>
      </c>
      <c r="C10" s="112"/>
      <c r="D10" s="21"/>
      <c r="E10" s="120" t="s">
        <v>69</v>
      </c>
      <c r="F10" s="120"/>
      <c r="G10" s="120"/>
      <c r="H10" s="120"/>
      <c r="I10" s="120"/>
      <c r="J10" s="25">
        <f>SUM(J11:J11)</f>
        <v>392997.33</v>
      </c>
      <c r="K10" s="25">
        <f>SUM(K11:K11)</f>
        <v>469066.15</v>
      </c>
      <c r="L10" s="167"/>
      <c r="M10" s="25">
        <f>SUM(M11:M11)</f>
        <v>433979.06</v>
      </c>
      <c r="N10" s="24">
        <f>M10/J10*100</f>
        <v>110.42799196625586</v>
      </c>
      <c r="O10" s="200">
        <f>M10/K10*100</f>
        <v>92.519799179710574</v>
      </c>
      <c r="Q10" s="388"/>
      <c r="R10" s="388"/>
      <c r="S10" s="388"/>
      <c r="T10" s="388"/>
      <c r="U10" s="388"/>
      <c r="V10" s="388"/>
      <c r="W10" s="388"/>
      <c r="X10" s="388"/>
      <c r="Y10" s="388"/>
      <c r="Z10" s="388"/>
      <c r="AA10" s="388"/>
      <c r="AB10" s="388"/>
    </row>
    <row r="11" spans="1:28" x14ac:dyDescent="0.35">
      <c r="A11" s="198"/>
      <c r="B11" s="21"/>
      <c r="C11" s="112">
        <v>6361</v>
      </c>
      <c r="D11" s="21"/>
      <c r="E11" s="112" t="s">
        <v>70</v>
      </c>
      <c r="F11" s="120"/>
      <c r="G11" s="120"/>
      <c r="H11" s="120"/>
      <c r="I11" s="120"/>
      <c r="J11" s="26">
        <v>392997.33</v>
      </c>
      <c r="K11" s="26">
        <v>469066.15</v>
      </c>
      <c r="L11" s="168"/>
      <c r="M11" s="26">
        <v>433979.06</v>
      </c>
      <c r="N11" s="22">
        <f>M11/J11*100</f>
        <v>110.42799196625586</v>
      </c>
      <c r="O11" s="199">
        <f>M11/K11*100</f>
        <v>92.519799179710574</v>
      </c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</row>
    <row r="12" spans="1:28" x14ac:dyDescent="0.35">
      <c r="A12" s="315"/>
      <c r="B12" s="316"/>
      <c r="C12" s="318"/>
      <c r="D12" s="316"/>
      <c r="E12" s="318"/>
      <c r="F12" s="319"/>
      <c r="G12" s="319"/>
      <c r="H12" s="318"/>
      <c r="I12" s="319"/>
      <c r="J12" s="320"/>
      <c r="K12" s="320"/>
      <c r="L12" s="320"/>
      <c r="M12" s="320"/>
      <c r="N12" s="320"/>
      <c r="O12" s="321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</row>
    <row r="13" spans="1:28" x14ac:dyDescent="0.35">
      <c r="A13" s="196">
        <v>64</v>
      </c>
      <c r="B13" s="93"/>
      <c r="C13" s="116"/>
      <c r="D13" s="93"/>
      <c r="E13" s="116" t="s">
        <v>28</v>
      </c>
      <c r="F13" s="310"/>
      <c r="G13" s="311"/>
      <c r="H13" s="311"/>
      <c r="I13" s="312"/>
      <c r="J13" s="96">
        <f>J14</f>
        <v>0.01</v>
      </c>
      <c r="K13" s="96">
        <f>K14</f>
        <v>0.05</v>
      </c>
      <c r="L13" s="96"/>
      <c r="M13" s="96">
        <f>M14</f>
        <v>0.01</v>
      </c>
      <c r="N13" s="96"/>
      <c r="O13" s="202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</row>
    <row r="14" spans="1:28" x14ac:dyDescent="0.35">
      <c r="A14" s="198"/>
      <c r="B14" s="23">
        <v>641</v>
      </c>
      <c r="C14" s="120"/>
      <c r="D14" s="23"/>
      <c r="E14" s="120" t="s">
        <v>29</v>
      </c>
      <c r="F14" s="120"/>
      <c r="G14" s="309"/>
      <c r="H14" s="275"/>
      <c r="I14" s="276"/>
      <c r="J14" s="24">
        <f>J15</f>
        <v>0.01</v>
      </c>
      <c r="K14" s="25">
        <f>K15</f>
        <v>0.05</v>
      </c>
      <c r="L14" s="167"/>
      <c r="M14" s="24">
        <f>M15</f>
        <v>0.01</v>
      </c>
      <c r="N14" s="25"/>
      <c r="O14" s="203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</row>
    <row r="15" spans="1:28" x14ac:dyDescent="0.35">
      <c r="A15" s="198"/>
      <c r="B15" s="23"/>
      <c r="C15" s="112">
        <v>6413</v>
      </c>
      <c r="D15" s="21"/>
      <c r="E15" s="112" t="s">
        <v>30</v>
      </c>
      <c r="F15" s="120"/>
      <c r="G15" s="309"/>
      <c r="H15" s="275"/>
      <c r="I15" s="276"/>
      <c r="J15" s="26">
        <v>0.01</v>
      </c>
      <c r="K15" s="26">
        <v>0.05</v>
      </c>
      <c r="L15" s="168"/>
      <c r="M15" s="26">
        <v>0.01</v>
      </c>
      <c r="N15" s="26"/>
      <c r="O15" s="201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</row>
    <row r="16" spans="1:28" x14ac:dyDescent="0.35">
      <c r="A16" s="315"/>
      <c r="B16" s="316"/>
      <c r="C16" s="318"/>
      <c r="D16" s="316"/>
      <c r="E16" s="414"/>
      <c r="F16" s="414"/>
      <c r="G16" s="414"/>
      <c r="H16" s="414"/>
      <c r="I16" s="414"/>
      <c r="J16" s="307"/>
      <c r="K16" s="307"/>
      <c r="L16" s="307"/>
      <c r="M16" s="307"/>
      <c r="N16" s="307"/>
      <c r="O16" s="317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</row>
    <row r="17" spans="1:28" x14ac:dyDescent="0.35">
      <c r="A17" s="196">
        <v>67</v>
      </c>
      <c r="B17" s="94"/>
      <c r="C17" s="94"/>
      <c r="D17" s="94"/>
      <c r="E17" s="415" t="s">
        <v>169</v>
      </c>
      <c r="F17" s="415"/>
      <c r="G17" s="415"/>
      <c r="H17" s="415"/>
      <c r="I17" s="415"/>
      <c r="J17" s="95">
        <f>J18</f>
        <v>47450.66</v>
      </c>
      <c r="K17" s="95">
        <f>K18</f>
        <v>49863.69</v>
      </c>
      <c r="L17" s="95"/>
      <c r="M17" s="95">
        <f>M18</f>
        <v>49840.800000000003</v>
      </c>
      <c r="N17" s="95">
        <f>M17/J17*100</f>
        <v>105.03710591169859</v>
      </c>
      <c r="O17" s="197">
        <f t="shared" ref="O17" si="0">M17/K17*100</f>
        <v>99.954094853389307</v>
      </c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</row>
    <row r="18" spans="1:28" x14ac:dyDescent="0.35">
      <c r="A18" s="198"/>
      <c r="B18" s="23">
        <v>671</v>
      </c>
      <c r="C18" s="243"/>
      <c r="D18" s="23"/>
      <c r="E18" s="274" t="s">
        <v>31</v>
      </c>
      <c r="F18" s="275"/>
      <c r="G18" s="275"/>
      <c r="H18" s="275"/>
      <c r="I18" s="275"/>
      <c r="J18" s="24">
        <f>J19</f>
        <v>47450.66</v>
      </c>
      <c r="K18" s="24">
        <f>K19</f>
        <v>49863.69</v>
      </c>
      <c r="L18" s="169"/>
      <c r="M18" s="24">
        <f>M19</f>
        <v>49840.800000000003</v>
      </c>
      <c r="N18" s="24">
        <f>M18/J18*100</f>
        <v>105.03710591169859</v>
      </c>
      <c r="O18" s="200">
        <f>M18/K18*100</f>
        <v>99.954094853389307</v>
      </c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</row>
    <row r="19" spans="1:28" x14ac:dyDescent="0.35">
      <c r="A19" s="198"/>
      <c r="B19" s="23"/>
      <c r="C19" s="243">
        <v>6711</v>
      </c>
      <c r="D19" s="23"/>
      <c r="E19" s="274" t="s">
        <v>31</v>
      </c>
      <c r="F19" s="275"/>
      <c r="G19" s="275"/>
      <c r="H19" s="275"/>
      <c r="I19" s="275"/>
      <c r="J19" s="22">
        <v>47450.66</v>
      </c>
      <c r="K19" s="22">
        <v>49863.69</v>
      </c>
      <c r="L19" s="166"/>
      <c r="M19" s="22">
        <v>49840.800000000003</v>
      </c>
      <c r="N19" s="22">
        <f>M19/J19*100</f>
        <v>105.03710591169859</v>
      </c>
      <c r="O19" s="199">
        <f>M19/K19*100</f>
        <v>99.954094853389307</v>
      </c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</row>
    <row r="20" spans="1:28" x14ac:dyDescent="0.35">
      <c r="A20" s="315"/>
      <c r="B20" s="316"/>
      <c r="C20" s="316"/>
      <c r="D20" s="316"/>
      <c r="E20" s="414"/>
      <c r="F20" s="414"/>
      <c r="G20" s="414"/>
      <c r="H20" s="414"/>
      <c r="I20" s="414"/>
      <c r="J20" s="307"/>
      <c r="K20" s="307"/>
      <c r="L20" s="307"/>
      <c r="M20" s="307"/>
      <c r="N20" s="307"/>
      <c r="O20" s="317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</row>
    <row r="21" spans="1:28" x14ac:dyDescent="0.35">
      <c r="A21" s="204"/>
      <c r="B21" s="97"/>
      <c r="C21" s="97"/>
      <c r="D21" s="97"/>
      <c r="E21" s="427" t="s">
        <v>110</v>
      </c>
      <c r="F21" s="428"/>
      <c r="G21" s="428"/>
      <c r="H21" s="428"/>
      <c r="I21" s="428"/>
      <c r="J21" s="98">
        <f>J22+J85</f>
        <v>439861.13000000006</v>
      </c>
      <c r="K21" s="98">
        <f>K22+K85</f>
        <v>519602.01</v>
      </c>
      <c r="L21" s="98"/>
      <c r="M21" s="98">
        <f>M22+M85</f>
        <v>520365.18</v>
      </c>
      <c r="N21" s="99">
        <f>M21/J21*100</f>
        <v>118.30215140855931</v>
      </c>
      <c r="O21" s="205">
        <f>M21/K21*100</f>
        <v>100.14687587524922</v>
      </c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</row>
    <row r="22" spans="1:28" x14ac:dyDescent="0.35">
      <c r="A22" s="206">
        <v>3</v>
      </c>
      <c r="B22" s="118"/>
      <c r="C22" s="118"/>
      <c r="D22" s="118"/>
      <c r="E22" s="420" t="s">
        <v>32</v>
      </c>
      <c r="F22" s="420"/>
      <c r="G22" s="420"/>
      <c r="H22" s="420"/>
      <c r="I22" s="420"/>
      <c r="J22" s="92">
        <f>J24+J35+J70+J76+J80</f>
        <v>439251.81000000006</v>
      </c>
      <c r="K22" s="92">
        <f>SUM(K24+K35+K70+K76+K80)</f>
        <v>517679.89</v>
      </c>
      <c r="L22" s="92"/>
      <c r="M22" s="92">
        <f>SUM(M24+M35+M70+M76+M80)</f>
        <v>518446.93</v>
      </c>
      <c r="N22" s="91">
        <f>M22/J22*100</f>
        <v>118.02954892775513</v>
      </c>
      <c r="O22" s="207">
        <f>M22/K22*100</f>
        <v>100.1481687843814</v>
      </c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</row>
    <row r="23" spans="1:28" x14ac:dyDescent="0.35">
      <c r="A23" s="327"/>
      <c r="B23" s="326"/>
      <c r="C23" s="326"/>
      <c r="D23" s="326"/>
      <c r="E23" s="425"/>
      <c r="F23" s="425"/>
      <c r="G23" s="425"/>
      <c r="H23" s="425"/>
      <c r="I23" s="425"/>
      <c r="J23" s="328"/>
      <c r="K23" s="328"/>
      <c r="L23" s="328"/>
      <c r="M23" s="328"/>
      <c r="N23" s="328"/>
      <c r="O23" s="329"/>
      <c r="Q23" s="388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</row>
    <row r="24" spans="1:28" x14ac:dyDescent="0.35">
      <c r="A24" s="208">
        <v>31</v>
      </c>
      <c r="B24" s="100" t="s">
        <v>33</v>
      </c>
      <c r="C24" s="100"/>
      <c r="D24" s="100"/>
      <c r="E24" s="421" t="s">
        <v>34</v>
      </c>
      <c r="F24" s="421"/>
      <c r="G24" s="421"/>
      <c r="H24" s="421"/>
      <c r="I24" s="421"/>
      <c r="J24" s="96">
        <f>SUM(J25+J28+J31)</f>
        <v>366377.08</v>
      </c>
      <c r="K24" s="96">
        <v>440729.97</v>
      </c>
      <c r="L24" s="96"/>
      <c r="M24" s="96">
        <f>M25+M28+M31</f>
        <v>442807.67</v>
      </c>
      <c r="N24" s="95">
        <f>M24/J24*100</f>
        <v>120.86118214600103</v>
      </c>
      <c r="O24" s="202">
        <f>M24/K24*100</f>
        <v>100.47142244490431</v>
      </c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</row>
    <row r="25" spans="1:28" x14ac:dyDescent="0.35">
      <c r="A25" s="209"/>
      <c r="B25" s="28">
        <v>311</v>
      </c>
      <c r="C25" s="27"/>
      <c r="D25" s="27"/>
      <c r="E25" s="403" t="s">
        <v>35</v>
      </c>
      <c r="F25" s="404"/>
      <c r="G25" s="404"/>
      <c r="H25" s="404"/>
      <c r="I25" s="404"/>
      <c r="J25" s="25">
        <f>J26</f>
        <v>300631.46000000002</v>
      </c>
      <c r="K25" s="296"/>
      <c r="L25" s="167"/>
      <c r="M25" s="25">
        <f>M26</f>
        <v>366818.08</v>
      </c>
      <c r="N25" s="24">
        <f>M25/J25*100</f>
        <v>122.01586620375657</v>
      </c>
      <c r="O25" s="297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</row>
    <row r="26" spans="1:28" x14ac:dyDescent="0.35">
      <c r="A26" s="209"/>
      <c r="B26" s="27"/>
      <c r="C26" s="113">
        <v>3111</v>
      </c>
      <c r="D26" s="29"/>
      <c r="E26" s="402" t="s">
        <v>36</v>
      </c>
      <c r="F26" s="402"/>
      <c r="G26" s="402"/>
      <c r="H26" s="402"/>
      <c r="I26" s="402"/>
      <c r="J26" s="26">
        <v>300631.46000000002</v>
      </c>
      <c r="K26" s="295"/>
      <c r="L26" s="168"/>
      <c r="M26" s="26">
        <v>366818.08</v>
      </c>
      <c r="N26" s="22">
        <f>M26/J26*100</f>
        <v>122.01586620375657</v>
      </c>
      <c r="O26" s="29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</row>
    <row r="27" spans="1:28" x14ac:dyDescent="0.35">
      <c r="A27" s="332"/>
      <c r="B27" s="333"/>
      <c r="C27" s="304"/>
      <c r="D27" s="305"/>
      <c r="E27" s="405"/>
      <c r="F27" s="405"/>
      <c r="G27" s="405"/>
      <c r="H27" s="405"/>
      <c r="I27" s="405"/>
      <c r="J27" s="320"/>
      <c r="K27" s="320"/>
      <c r="L27" s="320"/>
      <c r="M27" s="320"/>
      <c r="N27" s="331"/>
      <c r="O27" s="321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</row>
    <row r="28" spans="1:28" x14ac:dyDescent="0.35">
      <c r="A28" s="209"/>
      <c r="B28" s="28">
        <v>312</v>
      </c>
      <c r="C28" s="113"/>
      <c r="D28" s="27"/>
      <c r="E28" s="409" t="s">
        <v>37</v>
      </c>
      <c r="F28" s="409"/>
      <c r="G28" s="409"/>
      <c r="H28" s="409"/>
      <c r="I28" s="409"/>
      <c r="J28" s="25">
        <f>J29</f>
        <v>16141.44</v>
      </c>
      <c r="K28" s="296"/>
      <c r="L28" s="167"/>
      <c r="M28" s="25">
        <f>M29</f>
        <v>15462.16</v>
      </c>
      <c r="N28" s="24">
        <f>M28/J28*100</f>
        <v>95.791701359977793</v>
      </c>
      <c r="O28" s="297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</row>
    <row r="29" spans="1:28" x14ac:dyDescent="0.35">
      <c r="A29" s="209"/>
      <c r="B29" s="27"/>
      <c r="C29" s="113">
        <v>3121</v>
      </c>
      <c r="D29" s="29"/>
      <c r="E29" s="402" t="s">
        <v>37</v>
      </c>
      <c r="F29" s="402"/>
      <c r="G29" s="402"/>
      <c r="H29" s="402"/>
      <c r="I29" s="402"/>
      <c r="J29" s="26">
        <v>16141.44</v>
      </c>
      <c r="K29" s="295"/>
      <c r="L29" s="168"/>
      <c r="M29" s="26">
        <v>15462.16</v>
      </c>
      <c r="N29" s="22">
        <f>M29/J29*100</f>
        <v>95.791701359977793</v>
      </c>
      <c r="O29" s="29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</row>
    <row r="30" spans="1:28" x14ac:dyDescent="0.35">
      <c r="A30" s="209"/>
      <c r="B30" s="333"/>
      <c r="C30" s="304"/>
      <c r="D30" s="305"/>
      <c r="E30" s="405"/>
      <c r="F30" s="405"/>
      <c r="G30" s="405"/>
      <c r="H30" s="405"/>
      <c r="I30" s="405"/>
      <c r="J30" s="320"/>
      <c r="K30" s="320"/>
      <c r="L30" s="320"/>
      <c r="M30" s="320"/>
      <c r="N30" s="331"/>
      <c r="O30" s="321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</row>
    <row r="31" spans="1:28" x14ac:dyDescent="0.35">
      <c r="A31" s="209"/>
      <c r="B31" s="28">
        <v>313</v>
      </c>
      <c r="C31" s="113"/>
      <c r="D31" s="27"/>
      <c r="E31" s="409" t="s">
        <v>38</v>
      </c>
      <c r="F31" s="409"/>
      <c r="G31" s="409"/>
      <c r="H31" s="409"/>
      <c r="I31" s="409"/>
      <c r="J31" s="25">
        <f>SUM(J32:J33)</f>
        <v>49604.18</v>
      </c>
      <c r="K31" s="296"/>
      <c r="L31" s="167"/>
      <c r="M31" s="25">
        <f>M32</f>
        <v>60527.43</v>
      </c>
      <c r="N31" s="24">
        <f>M31/J31*100</f>
        <v>122.02082566428878</v>
      </c>
      <c r="O31" s="297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</row>
    <row r="32" spans="1:28" x14ac:dyDescent="0.35">
      <c r="A32" s="209"/>
      <c r="B32" s="27"/>
      <c r="C32" s="113">
        <v>3132</v>
      </c>
      <c r="D32" s="29"/>
      <c r="E32" s="402" t="s">
        <v>39</v>
      </c>
      <c r="F32" s="402"/>
      <c r="G32" s="402"/>
      <c r="H32" s="402"/>
      <c r="I32" s="402"/>
      <c r="J32" s="26">
        <v>49604.18</v>
      </c>
      <c r="K32" s="295"/>
      <c r="L32" s="168"/>
      <c r="M32" s="26">
        <v>60527.43</v>
      </c>
      <c r="N32" s="22">
        <f>M32/J32*100</f>
        <v>122.02082566428878</v>
      </c>
      <c r="O32" s="29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</row>
    <row r="33" spans="1:28" x14ac:dyDescent="0.35">
      <c r="A33" s="211"/>
      <c r="B33" s="27"/>
      <c r="C33" s="113">
        <v>3133</v>
      </c>
      <c r="D33" s="27"/>
      <c r="E33" s="406" t="s">
        <v>72</v>
      </c>
      <c r="F33" s="407"/>
      <c r="G33" s="407"/>
      <c r="H33" s="407"/>
      <c r="I33" s="407"/>
      <c r="J33" s="26">
        <v>0</v>
      </c>
      <c r="K33" s="295"/>
      <c r="L33" s="168"/>
      <c r="M33" s="26">
        <v>0</v>
      </c>
      <c r="N33" s="26">
        <v>0</v>
      </c>
      <c r="O33" s="29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</row>
    <row r="34" spans="1:28" x14ac:dyDescent="0.35">
      <c r="A34" s="334"/>
      <c r="B34" s="305"/>
      <c r="C34" s="304"/>
      <c r="D34" s="305"/>
      <c r="E34" s="304"/>
      <c r="F34" s="304"/>
      <c r="G34" s="304"/>
      <c r="H34" s="304"/>
      <c r="I34" s="304"/>
      <c r="J34" s="320"/>
      <c r="K34" s="320"/>
      <c r="L34" s="320"/>
      <c r="M34" s="320"/>
      <c r="N34" s="320"/>
      <c r="O34" s="321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</row>
    <row r="35" spans="1:28" x14ac:dyDescent="0.35">
      <c r="A35" s="208">
        <v>32</v>
      </c>
      <c r="B35" s="115"/>
      <c r="C35" s="117"/>
      <c r="D35" s="115"/>
      <c r="E35" s="429" t="s">
        <v>40</v>
      </c>
      <c r="F35" s="429"/>
      <c r="G35" s="429"/>
      <c r="H35" s="429"/>
      <c r="I35" s="429"/>
      <c r="J35" s="96">
        <f>J36+J42+J50+J61</f>
        <v>72419.87</v>
      </c>
      <c r="K35" s="96">
        <v>76558.509999999995</v>
      </c>
      <c r="L35" s="96"/>
      <c r="M35" s="96">
        <f>M36+M42+M50+M61</f>
        <v>75251.67</v>
      </c>
      <c r="N35" s="95">
        <f t="shared" ref="N35:N39" si="1">M35/J35*100</f>
        <v>103.9102528076894</v>
      </c>
      <c r="O35" s="202">
        <f>M35/K35*100</f>
        <v>98.293017980626857</v>
      </c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</row>
    <row r="36" spans="1:28" x14ac:dyDescent="0.35">
      <c r="A36" s="209"/>
      <c r="B36" s="28">
        <v>321</v>
      </c>
      <c r="C36" s="113"/>
      <c r="D36" s="27"/>
      <c r="E36" s="409" t="s">
        <v>41</v>
      </c>
      <c r="F36" s="409"/>
      <c r="G36" s="409"/>
      <c r="H36" s="409"/>
      <c r="I36" s="409"/>
      <c r="J36" s="25">
        <f>SUM(J37:J40)</f>
        <v>22187.94</v>
      </c>
      <c r="K36" s="296"/>
      <c r="L36" s="296"/>
      <c r="M36" s="25">
        <f>M37+M38+M39+M40</f>
        <v>23868.579999999998</v>
      </c>
      <c r="N36" s="24">
        <f t="shared" si="1"/>
        <v>107.57456528186033</v>
      </c>
      <c r="O36" s="297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</row>
    <row r="37" spans="1:28" x14ac:dyDescent="0.35">
      <c r="A37" s="209"/>
      <c r="B37" s="27"/>
      <c r="C37" s="113">
        <v>3211</v>
      </c>
      <c r="D37" s="29"/>
      <c r="E37" s="402" t="s">
        <v>42</v>
      </c>
      <c r="F37" s="402"/>
      <c r="G37" s="402"/>
      <c r="H37" s="402"/>
      <c r="I37" s="402"/>
      <c r="J37" s="26">
        <v>1183.6199999999999</v>
      </c>
      <c r="K37" s="295"/>
      <c r="L37" s="295"/>
      <c r="M37" s="26">
        <v>1651.32</v>
      </c>
      <c r="N37" s="26">
        <f t="shared" si="1"/>
        <v>139.51437116642168</v>
      </c>
      <c r="O37" s="29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</row>
    <row r="38" spans="1:28" x14ac:dyDescent="0.35">
      <c r="A38" s="209"/>
      <c r="B38" s="27"/>
      <c r="C38" s="113">
        <v>3212</v>
      </c>
      <c r="D38" s="29"/>
      <c r="E38" s="406" t="s">
        <v>22</v>
      </c>
      <c r="F38" s="407"/>
      <c r="G38" s="407"/>
      <c r="H38" s="407"/>
      <c r="I38" s="407"/>
      <c r="J38" s="26">
        <v>20774.32</v>
      </c>
      <c r="K38" s="295"/>
      <c r="L38" s="295"/>
      <c r="M38" s="26">
        <v>21937.26</v>
      </c>
      <c r="N38" s="26">
        <f t="shared" si="1"/>
        <v>105.59796903099597</v>
      </c>
      <c r="O38" s="29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</row>
    <row r="39" spans="1:28" x14ac:dyDescent="0.35">
      <c r="A39" s="209"/>
      <c r="B39" s="27"/>
      <c r="C39" s="113">
        <v>3213</v>
      </c>
      <c r="D39" s="29"/>
      <c r="E39" s="402" t="s">
        <v>43</v>
      </c>
      <c r="F39" s="402"/>
      <c r="G39" s="402"/>
      <c r="H39" s="402"/>
      <c r="I39" s="402"/>
      <c r="J39" s="26">
        <v>230</v>
      </c>
      <c r="K39" s="295"/>
      <c r="L39" s="295"/>
      <c r="M39" s="26">
        <v>280</v>
      </c>
      <c r="N39" s="26">
        <f t="shared" si="1"/>
        <v>121.73913043478262</v>
      </c>
      <c r="O39" s="29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</row>
    <row r="40" spans="1:28" x14ac:dyDescent="0.35">
      <c r="A40" s="209"/>
      <c r="B40" s="27"/>
      <c r="C40" s="113">
        <v>3214</v>
      </c>
      <c r="D40" s="29"/>
      <c r="E40" s="406" t="s">
        <v>168</v>
      </c>
      <c r="F40" s="407"/>
      <c r="G40" s="407"/>
      <c r="H40" s="407"/>
      <c r="I40" s="408"/>
      <c r="J40" s="26"/>
      <c r="K40" s="295"/>
      <c r="L40" s="295"/>
      <c r="M40" s="26"/>
      <c r="N40" s="26"/>
      <c r="O40" s="29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</row>
    <row r="41" spans="1:28" x14ac:dyDescent="0.35">
      <c r="A41" s="209"/>
      <c r="B41" s="333"/>
      <c r="C41" s="304"/>
      <c r="D41" s="305"/>
      <c r="E41" s="405"/>
      <c r="F41" s="405"/>
      <c r="G41" s="405"/>
      <c r="H41" s="405"/>
      <c r="I41" s="405"/>
      <c r="J41" s="320"/>
      <c r="K41" s="320"/>
      <c r="L41" s="320"/>
      <c r="M41" s="320"/>
      <c r="N41" s="320"/>
      <c r="O41" s="321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</row>
    <row r="42" spans="1:28" x14ac:dyDescent="0.35">
      <c r="A42" s="209"/>
      <c r="B42" s="28">
        <v>322</v>
      </c>
      <c r="C42" s="113"/>
      <c r="D42" s="27"/>
      <c r="E42" s="409" t="s">
        <v>44</v>
      </c>
      <c r="F42" s="409"/>
      <c r="G42" s="409"/>
      <c r="H42" s="409"/>
      <c r="I42" s="409"/>
      <c r="J42" s="25">
        <f>SUM(J43:J47)</f>
        <v>11889.6</v>
      </c>
      <c r="K42" s="296"/>
      <c r="L42" s="296"/>
      <c r="M42" s="25">
        <f>SUM(M43:M48)</f>
        <v>10305.269999999999</v>
      </c>
      <c r="N42" s="24">
        <f t="shared" ref="N42:N47" si="2">M42/J42*100</f>
        <v>86.674656842955173</v>
      </c>
      <c r="O42" s="297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</row>
    <row r="43" spans="1:28" x14ac:dyDescent="0.35">
      <c r="A43" s="209"/>
      <c r="B43" s="27"/>
      <c r="C43" s="113">
        <v>3221</v>
      </c>
      <c r="D43" s="29"/>
      <c r="E43" s="402" t="s">
        <v>45</v>
      </c>
      <c r="F43" s="402"/>
      <c r="G43" s="402"/>
      <c r="H43" s="402"/>
      <c r="I43" s="402"/>
      <c r="J43" s="26">
        <v>3575.64</v>
      </c>
      <c r="K43" s="295"/>
      <c r="L43" s="295"/>
      <c r="M43" s="26">
        <v>3052.88</v>
      </c>
      <c r="N43" s="26">
        <f t="shared" si="2"/>
        <v>85.37995995122553</v>
      </c>
      <c r="O43" s="29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</row>
    <row r="44" spans="1:28" x14ac:dyDescent="0.35">
      <c r="A44" s="209"/>
      <c r="B44" s="27"/>
      <c r="C44" s="113">
        <v>3222</v>
      </c>
      <c r="D44" s="29"/>
      <c r="E44" s="406" t="s">
        <v>46</v>
      </c>
      <c r="F44" s="407"/>
      <c r="G44" s="407"/>
      <c r="H44" s="407"/>
      <c r="I44" s="407"/>
      <c r="J44" s="26">
        <v>3496.39</v>
      </c>
      <c r="K44" s="295"/>
      <c r="L44" s="295"/>
      <c r="M44" s="26">
        <v>3747</v>
      </c>
      <c r="N44" s="26">
        <f t="shared" si="2"/>
        <v>107.1676786628494</v>
      </c>
      <c r="O44" s="29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</row>
    <row r="45" spans="1:28" x14ac:dyDescent="0.35">
      <c r="A45" s="209"/>
      <c r="B45" s="27"/>
      <c r="C45" s="113">
        <v>3223</v>
      </c>
      <c r="D45" s="29"/>
      <c r="E45" s="402" t="s">
        <v>47</v>
      </c>
      <c r="F45" s="402"/>
      <c r="G45" s="402"/>
      <c r="H45" s="402"/>
      <c r="I45" s="402"/>
      <c r="J45" s="26">
        <v>2017.61</v>
      </c>
      <c r="K45" s="295"/>
      <c r="L45" s="295"/>
      <c r="M45" s="26">
        <v>2383.54</v>
      </c>
      <c r="N45" s="26">
        <f t="shared" si="2"/>
        <v>118.13680542820467</v>
      </c>
      <c r="O45" s="29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</row>
    <row r="46" spans="1:28" x14ac:dyDescent="0.35">
      <c r="A46" s="209"/>
      <c r="B46" s="27"/>
      <c r="C46" s="113">
        <v>3224</v>
      </c>
      <c r="D46" s="29"/>
      <c r="E46" s="402" t="s">
        <v>48</v>
      </c>
      <c r="F46" s="402"/>
      <c r="G46" s="402"/>
      <c r="H46" s="402"/>
      <c r="I46" s="402"/>
      <c r="J46" s="26">
        <v>946.6</v>
      </c>
      <c r="K46" s="295"/>
      <c r="L46" s="295"/>
      <c r="M46" s="26">
        <v>441.21</v>
      </c>
      <c r="N46" s="26">
        <f t="shared" si="2"/>
        <v>46.609972533276988</v>
      </c>
      <c r="O46" s="298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</row>
    <row r="47" spans="1:28" x14ac:dyDescent="0.35">
      <c r="A47" s="209"/>
      <c r="B47" s="27"/>
      <c r="C47" s="113">
        <v>3225</v>
      </c>
      <c r="D47" s="29"/>
      <c r="E47" s="402" t="s">
        <v>49</v>
      </c>
      <c r="F47" s="402"/>
      <c r="G47" s="402"/>
      <c r="H47" s="402"/>
      <c r="I47" s="402"/>
      <c r="J47" s="26">
        <v>1853.36</v>
      </c>
      <c r="K47" s="295"/>
      <c r="L47" s="295"/>
      <c r="M47" s="26">
        <v>680.64</v>
      </c>
      <c r="N47" s="26">
        <f t="shared" si="2"/>
        <v>36.724651443864119</v>
      </c>
      <c r="O47" s="298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</row>
    <row r="48" spans="1:28" x14ac:dyDescent="0.35">
      <c r="A48" s="209"/>
      <c r="B48" s="27"/>
      <c r="C48" s="113">
        <v>3227</v>
      </c>
      <c r="D48" s="29"/>
      <c r="E48" s="113" t="s">
        <v>170</v>
      </c>
      <c r="F48" s="113"/>
      <c r="G48" s="113"/>
      <c r="H48" s="303"/>
      <c r="I48" s="278"/>
      <c r="J48" s="26"/>
      <c r="K48" s="295"/>
      <c r="L48" s="295"/>
      <c r="M48" s="26"/>
      <c r="N48" s="26"/>
      <c r="O48" s="298"/>
      <c r="Q48" s="388"/>
      <c r="R48" s="388"/>
      <c r="S48" s="388"/>
      <c r="T48" s="388"/>
      <c r="U48" s="388"/>
      <c r="V48" s="388"/>
      <c r="W48" s="388"/>
      <c r="X48" s="388"/>
      <c r="Y48" s="388"/>
      <c r="Z48" s="388"/>
      <c r="AA48" s="388"/>
      <c r="AB48" s="388"/>
    </row>
    <row r="49" spans="1:28" x14ac:dyDescent="0.35">
      <c r="A49" s="209"/>
      <c r="B49" s="333"/>
      <c r="C49" s="304"/>
      <c r="D49" s="305"/>
      <c r="E49" s="405"/>
      <c r="F49" s="405"/>
      <c r="G49" s="405"/>
      <c r="H49" s="405"/>
      <c r="I49" s="405"/>
      <c r="J49" s="320"/>
      <c r="K49" s="320"/>
      <c r="L49" s="320"/>
      <c r="M49" s="320"/>
      <c r="N49" s="320"/>
      <c r="O49" s="321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</row>
    <row r="50" spans="1:28" x14ac:dyDescent="0.35">
      <c r="A50" s="209"/>
      <c r="B50" s="28">
        <v>323</v>
      </c>
      <c r="C50" s="113"/>
      <c r="D50" s="27"/>
      <c r="E50" s="409" t="s">
        <v>50</v>
      </c>
      <c r="F50" s="409"/>
      <c r="G50" s="409"/>
      <c r="H50" s="409"/>
      <c r="I50" s="409"/>
      <c r="J50" s="25">
        <f>SUM(J51:J59)</f>
        <v>35485.99</v>
      </c>
      <c r="K50" s="296"/>
      <c r="L50" s="296"/>
      <c r="M50" s="25">
        <f>SUM(M51:M59)</f>
        <v>37056.089999999997</v>
      </c>
      <c r="N50" s="25">
        <f>M50/J50*100</f>
        <v>104.42456304586682</v>
      </c>
      <c r="O50" s="297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</row>
    <row r="51" spans="1:28" x14ac:dyDescent="0.35">
      <c r="A51" s="209"/>
      <c r="B51" s="27"/>
      <c r="C51" s="113">
        <v>3231</v>
      </c>
      <c r="D51" s="29"/>
      <c r="E51" s="402" t="s">
        <v>95</v>
      </c>
      <c r="F51" s="402"/>
      <c r="G51" s="402"/>
      <c r="H51" s="402"/>
      <c r="I51" s="402"/>
      <c r="J51" s="26">
        <v>28555.13</v>
      </c>
      <c r="K51" s="295"/>
      <c r="L51" s="295"/>
      <c r="M51" s="26">
        <v>28697.21</v>
      </c>
      <c r="N51" s="26">
        <f t="shared" ref="N51:N58" si="3">M51/J51*100</f>
        <v>100.49756383528982</v>
      </c>
      <c r="O51" s="29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</row>
    <row r="52" spans="1:28" x14ac:dyDescent="0.35">
      <c r="A52" s="209"/>
      <c r="B52" s="27"/>
      <c r="C52" s="113">
        <v>3232</v>
      </c>
      <c r="D52" s="29"/>
      <c r="E52" s="402" t="s">
        <v>51</v>
      </c>
      <c r="F52" s="402"/>
      <c r="G52" s="402"/>
      <c r="H52" s="402"/>
      <c r="I52" s="402"/>
      <c r="J52" s="26">
        <v>2925.5</v>
      </c>
      <c r="K52" s="295"/>
      <c r="L52" s="295"/>
      <c r="M52" s="26">
        <v>4223.75</v>
      </c>
      <c r="N52" s="26">
        <f t="shared" si="3"/>
        <v>144.37702956759529</v>
      </c>
      <c r="O52" s="29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</row>
    <row r="53" spans="1:28" x14ac:dyDescent="0.35">
      <c r="A53" s="212"/>
      <c r="B53" s="30"/>
      <c r="C53" s="113">
        <v>3233</v>
      </c>
      <c r="D53" s="31"/>
      <c r="E53" s="406" t="s">
        <v>52</v>
      </c>
      <c r="F53" s="407"/>
      <c r="G53" s="407"/>
      <c r="H53" s="407"/>
      <c r="I53" s="407"/>
      <c r="J53" s="26"/>
      <c r="K53" s="295"/>
      <c r="L53" s="295"/>
      <c r="M53" s="26"/>
      <c r="N53" s="26"/>
      <c r="O53" s="29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</row>
    <row r="54" spans="1:28" x14ac:dyDescent="0.35">
      <c r="A54" s="209"/>
      <c r="B54" s="27"/>
      <c r="C54" s="113">
        <v>3234</v>
      </c>
      <c r="D54" s="29"/>
      <c r="E54" s="402" t="s">
        <v>53</v>
      </c>
      <c r="F54" s="402"/>
      <c r="G54" s="402"/>
      <c r="H54" s="402"/>
      <c r="I54" s="402"/>
      <c r="J54" s="26">
        <v>972.84</v>
      </c>
      <c r="K54" s="295"/>
      <c r="L54" s="295"/>
      <c r="M54" s="26">
        <v>637.09</v>
      </c>
      <c r="N54" s="26">
        <f t="shared" si="3"/>
        <v>65.48764442251553</v>
      </c>
      <c r="O54" s="29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</row>
    <row r="55" spans="1:28" x14ac:dyDescent="0.35">
      <c r="A55" s="209"/>
      <c r="B55" s="27"/>
      <c r="C55" s="113">
        <v>3235</v>
      </c>
      <c r="D55" s="29"/>
      <c r="E55" s="113" t="s">
        <v>54</v>
      </c>
      <c r="F55" s="303"/>
      <c r="G55" s="278"/>
      <c r="H55" s="278"/>
      <c r="I55" s="278"/>
      <c r="J55" s="26"/>
      <c r="K55" s="295"/>
      <c r="L55" s="295"/>
      <c r="M55" s="26"/>
      <c r="N55" s="26"/>
      <c r="O55" s="298"/>
    </row>
    <row r="56" spans="1:28" x14ac:dyDescent="0.35">
      <c r="A56" s="209"/>
      <c r="B56" s="27"/>
      <c r="C56" s="113">
        <v>3236</v>
      </c>
      <c r="D56" s="29"/>
      <c r="E56" s="402" t="s">
        <v>55</v>
      </c>
      <c r="F56" s="402"/>
      <c r="G56" s="402"/>
      <c r="H56" s="402"/>
      <c r="I56" s="402"/>
      <c r="J56" s="26">
        <v>1114.8900000000001</v>
      </c>
      <c r="K56" s="295"/>
      <c r="L56" s="295"/>
      <c r="M56" s="26">
        <v>1274.1600000000001</v>
      </c>
      <c r="N56" s="26">
        <f t="shared" si="3"/>
        <v>114.28571428571428</v>
      </c>
      <c r="O56" s="298"/>
    </row>
    <row r="57" spans="1:28" x14ac:dyDescent="0.35">
      <c r="A57" s="209"/>
      <c r="B57" s="27"/>
      <c r="C57" s="113">
        <v>3237</v>
      </c>
      <c r="D57" s="29"/>
      <c r="E57" s="402" t="s">
        <v>56</v>
      </c>
      <c r="F57" s="402"/>
      <c r="G57" s="402"/>
      <c r="H57" s="402"/>
      <c r="I57" s="402"/>
      <c r="J57" s="26"/>
      <c r="K57" s="295"/>
      <c r="L57" s="295"/>
      <c r="M57" s="26">
        <v>150</v>
      </c>
      <c r="N57" s="26"/>
      <c r="O57" s="298"/>
    </row>
    <row r="58" spans="1:28" x14ac:dyDescent="0.35">
      <c r="A58" s="209"/>
      <c r="B58" s="27"/>
      <c r="C58" s="113">
        <v>3238</v>
      </c>
      <c r="D58" s="29"/>
      <c r="E58" s="402" t="s">
        <v>57</v>
      </c>
      <c r="F58" s="402"/>
      <c r="G58" s="402"/>
      <c r="H58" s="402"/>
      <c r="I58" s="402"/>
      <c r="J58" s="26">
        <v>1917.63</v>
      </c>
      <c r="K58" s="295"/>
      <c r="L58" s="295"/>
      <c r="M58" s="26">
        <v>1938.88</v>
      </c>
      <c r="N58" s="26">
        <f t="shared" si="3"/>
        <v>101.1081386920313</v>
      </c>
      <c r="O58" s="298"/>
    </row>
    <row r="59" spans="1:28" x14ac:dyDescent="0.35">
      <c r="A59" s="209"/>
      <c r="B59" s="27"/>
      <c r="C59" s="113">
        <v>3239</v>
      </c>
      <c r="D59" s="29"/>
      <c r="E59" s="402" t="s">
        <v>58</v>
      </c>
      <c r="F59" s="402"/>
      <c r="G59" s="402"/>
      <c r="H59" s="402"/>
      <c r="I59" s="402"/>
      <c r="J59" s="26"/>
      <c r="K59" s="295"/>
      <c r="L59" s="295"/>
      <c r="M59" s="26">
        <v>135</v>
      </c>
      <c r="N59" s="26"/>
      <c r="O59" s="298"/>
    </row>
    <row r="60" spans="1:28" x14ac:dyDescent="0.35">
      <c r="A60" s="209"/>
      <c r="B60" s="333"/>
      <c r="C60" s="304"/>
      <c r="D60" s="335"/>
      <c r="E60" s="405"/>
      <c r="F60" s="405"/>
      <c r="G60" s="405"/>
      <c r="H60" s="405"/>
      <c r="I60" s="405"/>
      <c r="J60" s="320"/>
      <c r="K60" s="320"/>
      <c r="L60" s="320"/>
      <c r="M60" s="320"/>
      <c r="N60" s="320"/>
      <c r="O60" s="321"/>
    </row>
    <row r="61" spans="1:28" x14ac:dyDescent="0.35">
      <c r="A61" s="209"/>
      <c r="B61" s="28">
        <v>329</v>
      </c>
      <c r="C61" s="27"/>
      <c r="D61" s="27"/>
      <c r="E61" s="409" t="s">
        <v>59</v>
      </c>
      <c r="F61" s="409"/>
      <c r="G61" s="409"/>
      <c r="H61" s="409"/>
      <c r="I61" s="409"/>
      <c r="J61" s="25">
        <f>SUM(J62:J69)</f>
        <v>2856.34</v>
      </c>
      <c r="K61" s="296"/>
      <c r="L61" s="296"/>
      <c r="M61" s="25">
        <f t="shared" ref="M61" si="4">SUM(M62:M69)</f>
        <v>4021.73</v>
      </c>
      <c r="N61" s="25">
        <f>M61/J61*100</f>
        <v>140.80011483226787</v>
      </c>
      <c r="O61" s="297"/>
    </row>
    <row r="62" spans="1:28" x14ac:dyDescent="0.35">
      <c r="A62" s="209"/>
      <c r="B62" s="28"/>
      <c r="C62" s="113">
        <v>3291</v>
      </c>
      <c r="D62" s="27"/>
      <c r="E62" s="113" t="s">
        <v>73</v>
      </c>
      <c r="F62" s="114"/>
      <c r="G62" s="114"/>
      <c r="H62" s="114"/>
      <c r="I62" s="114"/>
      <c r="J62" s="26"/>
      <c r="K62" s="295"/>
      <c r="L62" s="295"/>
      <c r="M62" s="26"/>
      <c r="N62" s="26"/>
      <c r="O62" s="298"/>
    </row>
    <row r="63" spans="1:28" x14ac:dyDescent="0.35">
      <c r="A63" s="209"/>
      <c r="B63" s="28"/>
      <c r="C63" s="113">
        <v>3292</v>
      </c>
      <c r="D63" s="27"/>
      <c r="E63" s="402" t="s">
        <v>147</v>
      </c>
      <c r="F63" s="402"/>
      <c r="G63" s="402"/>
      <c r="H63" s="402"/>
      <c r="I63" s="402"/>
      <c r="J63" s="26">
        <v>524.71</v>
      </c>
      <c r="K63" s="295"/>
      <c r="L63" s="295"/>
      <c r="M63" s="26">
        <v>530.29</v>
      </c>
      <c r="N63" s="26">
        <f t="shared" ref="N63:N68" si="5">M63/J63*100</f>
        <v>101.06344456938116</v>
      </c>
      <c r="O63" s="298"/>
    </row>
    <row r="64" spans="1:28" x14ac:dyDescent="0.35">
      <c r="A64" s="209"/>
      <c r="B64" s="28"/>
      <c r="C64" s="113">
        <v>3293</v>
      </c>
      <c r="D64" s="27"/>
      <c r="E64" s="402" t="s">
        <v>166</v>
      </c>
      <c r="F64" s="402"/>
      <c r="G64" s="402"/>
      <c r="H64" s="402"/>
      <c r="I64" s="402"/>
      <c r="J64" s="26"/>
      <c r="K64" s="295"/>
      <c r="L64" s="295"/>
      <c r="M64" s="26"/>
      <c r="N64" s="26"/>
      <c r="O64" s="298"/>
    </row>
    <row r="65" spans="1:15" x14ac:dyDescent="0.35">
      <c r="A65" s="209"/>
      <c r="B65" s="28"/>
      <c r="C65" s="113">
        <v>3294</v>
      </c>
      <c r="D65" s="27"/>
      <c r="E65" s="113" t="s">
        <v>60</v>
      </c>
      <c r="F65" s="113"/>
      <c r="G65" s="113"/>
      <c r="H65" s="113"/>
      <c r="I65" s="113"/>
      <c r="J65" s="26">
        <v>163.09</v>
      </c>
      <c r="K65" s="295"/>
      <c r="L65" s="295"/>
      <c r="M65" s="26">
        <v>195</v>
      </c>
      <c r="N65" s="26">
        <f t="shared" si="5"/>
        <v>119.56588386780305</v>
      </c>
      <c r="O65" s="298"/>
    </row>
    <row r="66" spans="1:15" x14ac:dyDescent="0.35">
      <c r="A66" s="209"/>
      <c r="B66" s="27"/>
      <c r="C66" s="113">
        <v>3295</v>
      </c>
      <c r="D66" s="29"/>
      <c r="E66" s="402" t="s">
        <v>61</v>
      </c>
      <c r="F66" s="402"/>
      <c r="G66" s="402"/>
      <c r="H66" s="402"/>
      <c r="I66" s="402"/>
      <c r="J66" s="26">
        <v>2115.44</v>
      </c>
      <c r="K66" s="295"/>
      <c r="L66" s="295"/>
      <c r="M66" s="26">
        <v>2623.44</v>
      </c>
      <c r="N66" s="26">
        <f t="shared" si="5"/>
        <v>124.0139167265439</v>
      </c>
      <c r="O66" s="298"/>
    </row>
    <row r="67" spans="1:15" x14ac:dyDescent="0.35">
      <c r="A67" s="209"/>
      <c r="B67" s="27"/>
      <c r="C67" s="113">
        <v>3296</v>
      </c>
      <c r="D67" s="29"/>
      <c r="E67" s="113" t="s">
        <v>23</v>
      </c>
      <c r="F67" s="113"/>
      <c r="G67" s="113"/>
      <c r="H67" s="113"/>
      <c r="I67" s="113"/>
      <c r="J67" s="26">
        <v>0</v>
      </c>
      <c r="K67" s="295"/>
      <c r="L67" s="295"/>
      <c r="M67" s="26">
        <v>0</v>
      </c>
      <c r="N67" s="26"/>
      <c r="O67" s="298"/>
    </row>
    <row r="68" spans="1:15" x14ac:dyDescent="0.35">
      <c r="A68" s="209"/>
      <c r="B68" s="27"/>
      <c r="C68" s="113">
        <v>3299</v>
      </c>
      <c r="D68" s="29"/>
      <c r="E68" s="402" t="s">
        <v>59</v>
      </c>
      <c r="F68" s="402"/>
      <c r="G68" s="402"/>
      <c r="H68" s="402"/>
      <c r="I68" s="402"/>
      <c r="J68" s="26">
        <v>53.1</v>
      </c>
      <c r="K68" s="295"/>
      <c r="L68" s="295"/>
      <c r="M68" s="26">
        <v>673</v>
      </c>
      <c r="N68" s="26">
        <f t="shared" si="5"/>
        <v>1267.4199623352165</v>
      </c>
      <c r="O68" s="298"/>
    </row>
    <row r="69" spans="1:15" x14ac:dyDescent="0.35">
      <c r="A69" s="330"/>
      <c r="B69" s="305"/>
      <c r="C69" s="304"/>
      <c r="D69" s="335"/>
      <c r="E69" s="405"/>
      <c r="F69" s="405"/>
      <c r="G69" s="405"/>
      <c r="H69" s="405"/>
      <c r="I69" s="405"/>
      <c r="J69" s="320"/>
      <c r="K69" s="320"/>
      <c r="L69" s="320"/>
      <c r="M69" s="320"/>
      <c r="N69" s="306"/>
      <c r="O69" s="321"/>
    </row>
    <row r="70" spans="1:15" x14ac:dyDescent="0.35">
      <c r="A70" s="208">
        <v>34</v>
      </c>
      <c r="B70" s="100"/>
      <c r="C70" s="101"/>
      <c r="D70" s="100"/>
      <c r="E70" s="429" t="s">
        <v>62</v>
      </c>
      <c r="F70" s="429"/>
      <c r="G70" s="429"/>
      <c r="H70" s="429"/>
      <c r="I70" s="429"/>
      <c r="J70" s="96">
        <f>J71</f>
        <v>269.13</v>
      </c>
      <c r="K70" s="96">
        <v>225</v>
      </c>
      <c r="L70" s="96"/>
      <c r="M70" s="96">
        <f>M71</f>
        <v>221.18</v>
      </c>
      <c r="N70" s="95">
        <f>M70/J70*100</f>
        <v>82.183331475495109</v>
      </c>
      <c r="O70" s="294">
        <f>M70/K70*100</f>
        <v>98.302222222222227</v>
      </c>
    </row>
    <row r="71" spans="1:15" x14ac:dyDescent="0.35">
      <c r="A71" s="209"/>
      <c r="B71" s="119">
        <v>343</v>
      </c>
      <c r="C71" s="113"/>
      <c r="D71" s="27"/>
      <c r="E71" s="403" t="s">
        <v>14</v>
      </c>
      <c r="F71" s="404"/>
      <c r="G71" s="404"/>
      <c r="H71" s="404"/>
      <c r="I71" s="404"/>
      <c r="J71" s="25">
        <f>SUM(J72:J74)</f>
        <v>269.13</v>
      </c>
      <c r="K71" s="296"/>
      <c r="L71" s="296"/>
      <c r="M71" s="25">
        <f t="shared" ref="M71" si="6">SUM(M72:M74)</f>
        <v>221.18</v>
      </c>
      <c r="N71" s="25">
        <f>M71/J71*100</f>
        <v>82.183331475495109</v>
      </c>
      <c r="O71" s="297"/>
    </row>
    <row r="72" spans="1:15" x14ac:dyDescent="0.35">
      <c r="A72" s="209"/>
      <c r="B72" s="119"/>
      <c r="C72" s="113">
        <v>3431</v>
      </c>
      <c r="D72" s="29"/>
      <c r="E72" s="402" t="s">
        <v>63</v>
      </c>
      <c r="F72" s="402"/>
      <c r="G72" s="402"/>
      <c r="H72" s="402"/>
      <c r="I72" s="402"/>
      <c r="J72" s="26">
        <v>269.13</v>
      </c>
      <c r="K72" s="295"/>
      <c r="L72" s="295"/>
      <c r="M72" s="26">
        <v>221.18</v>
      </c>
      <c r="N72" s="22">
        <f>M72/J72*100</f>
        <v>82.183331475495109</v>
      </c>
      <c r="O72" s="298"/>
    </row>
    <row r="73" spans="1:15" x14ac:dyDescent="0.35">
      <c r="A73" s="209"/>
      <c r="B73" s="27"/>
      <c r="C73" s="113">
        <v>3432</v>
      </c>
      <c r="D73" s="29"/>
      <c r="E73" s="402" t="s">
        <v>167</v>
      </c>
      <c r="F73" s="402"/>
      <c r="G73" s="402"/>
      <c r="H73" s="402"/>
      <c r="I73" s="402"/>
      <c r="J73" s="26"/>
      <c r="K73" s="295"/>
      <c r="L73" s="295"/>
      <c r="M73" s="26"/>
      <c r="N73" s="22"/>
      <c r="O73" s="298"/>
    </row>
    <row r="74" spans="1:15" x14ac:dyDescent="0.35">
      <c r="A74" s="209"/>
      <c r="B74" s="27"/>
      <c r="C74" s="113">
        <v>3433</v>
      </c>
      <c r="D74" s="32"/>
      <c r="E74" s="402" t="s">
        <v>64</v>
      </c>
      <c r="F74" s="402"/>
      <c r="G74" s="402"/>
      <c r="H74" s="402"/>
      <c r="I74" s="402"/>
      <c r="J74" s="26"/>
      <c r="K74" s="295"/>
      <c r="L74" s="295"/>
      <c r="M74" s="26"/>
      <c r="N74" s="22"/>
      <c r="O74" s="298"/>
    </row>
    <row r="75" spans="1:15" x14ac:dyDescent="0.35">
      <c r="A75" s="330"/>
      <c r="B75" s="305"/>
      <c r="C75" s="304"/>
      <c r="D75" s="336"/>
      <c r="E75" s="304"/>
      <c r="F75" s="304"/>
      <c r="G75" s="304"/>
      <c r="H75" s="304"/>
      <c r="I75" s="304"/>
      <c r="J75" s="320"/>
      <c r="K75" s="320"/>
      <c r="L75" s="320"/>
      <c r="M75" s="320"/>
      <c r="N75" s="307"/>
      <c r="O75" s="308"/>
    </row>
    <row r="76" spans="1:15" x14ac:dyDescent="0.35">
      <c r="A76" s="208">
        <v>37</v>
      </c>
      <c r="B76" s="115"/>
      <c r="C76" s="117"/>
      <c r="D76" s="102"/>
      <c r="E76" s="117" t="s">
        <v>150</v>
      </c>
      <c r="F76" s="117"/>
      <c r="G76" s="117"/>
      <c r="H76" s="117"/>
      <c r="I76" s="117"/>
      <c r="J76" s="96">
        <f t="shared" ref="J76" si="7">J77</f>
        <v>150.63999999999999</v>
      </c>
      <c r="K76" s="96">
        <v>135.21</v>
      </c>
      <c r="L76" s="96"/>
      <c r="M76" s="96">
        <f>M77</f>
        <v>135.21</v>
      </c>
      <c r="N76" s="95">
        <f t="shared" ref="N76:N95" si="8">M76/J76*100</f>
        <v>89.757036643653748</v>
      </c>
      <c r="O76" s="202">
        <f t="shared" ref="O76:O87" si="9">M76/K76*100</f>
        <v>100</v>
      </c>
    </row>
    <row r="77" spans="1:15" x14ac:dyDescent="0.35">
      <c r="A77" s="209"/>
      <c r="B77" s="119">
        <v>372</v>
      </c>
      <c r="C77" s="114"/>
      <c r="D77" s="84"/>
      <c r="E77" s="114" t="s">
        <v>148</v>
      </c>
      <c r="F77" s="114"/>
      <c r="G77" s="114"/>
      <c r="H77" s="114"/>
      <c r="I77" s="114"/>
      <c r="J77" s="25">
        <f>J78</f>
        <v>150.63999999999999</v>
      </c>
      <c r="K77" s="296"/>
      <c r="L77" s="296"/>
      <c r="M77" s="25">
        <f t="shared" ref="M77" si="10">M78</f>
        <v>135.21</v>
      </c>
      <c r="N77" s="24">
        <f t="shared" si="8"/>
        <v>89.757036643653748</v>
      </c>
      <c r="O77" s="297"/>
    </row>
    <row r="78" spans="1:15" x14ac:dyDescent="0.35">
      <c r="A78" s="209"/>
      <c r="B78" s="119"/>
      <c r="C78" s="113">
        <v>3722</v>
      </c>
      <c r="D78" s="32"/>
      <c r="E78" s="113" t="s">
        <v>149</v>
      </c>
      <c r="F78" s="113"/>
      <c r="G78" s="113"/>
      <c r="H78" s="113"/>
      <c r="I78" s="113"/>
      <c r="J78" s="26">
        <v>150.63999999999999</v>
      </c>
      <c r="K78" s="295"/>
      <c r="L78" s="295"/>
      <c r="M78" s="26">
        <v>135.21</v>
      </c>
      <c r="N78" s="22">
        <f t="shared" si="8"/>
        <v>89.757036643653748</v>
      </c>
      <c r="O78" s="298"/>
    </row>
    <row r="79" spans="1:15" s="338" customFormat="1" x14ac:dyDescent="0.35">
      <c r="A79" s="332"/>
      <c r="B79" s="314"/>
      <c r="C79" s="313"/>
      <c r="D79" s="337"/>
      <c r="E79" s="313"/>
      <c r="F79" s="313"/>
      <c r="G79" s="313"/>
      <c r="H79" s="313"/>
      <c r="I79" s="313"/>
      <c r="J79" s="277"/>
      <c r="K79" s="277"/>
      <c r="L79" s="277"/>
      <c r="M79" s="277"/>
      <c r="N79" s="301"/>
      <c r="O79" s="302"/>
    </row>
    <row r="80" spans="1:15" x14ac:dyDescent="0.35">
      <c r="A80" s="208">
        <v>38</v>
      </c>
      <c r="B80" s="100"/>
      <c r="C80" s="101"/>
      <c r="D80" s="100"/>
      <c r="E80" s="429" t="s">
        <v>112</v>
      </c>
      <c r="F80" s="429"/>
      <c r="G80" s="429"/>
      <c r="H80" s="429"/>
      <c r="I80" s="429"/>
      <c r="J80" s="96">
        <f>J81</f>
        <v>35.090000000000003</v>
      </c>
      <c r="K80" s="96">
        <v>31.2</v>
      </c>
      <c r="L80" s="96"/>
      <c r="M80" s="96">
        <f>M81</f>
        <v>31.2</v>
      </c>
      <c r="N80" s="95"/>
      <c r="O80" s="202">
        <f t="shared" si="9"/>
        <v>100</v>
      </c>
    </row>
    <row r="81" spans="1:15" x14ac:dyDescent="0.35">
      <c r="A81" s="209"/>
      <c r="B81" s="119">
        <v>381</v>
      </c>
      <c r="C81" s="113"/>
      <c r="D81" s="29"/>
      <c r="E81" s="403" t="s">
        <v>71</v>
      </c>
      <c r="F81" s="404"/>
      <c r="G81" s="404"/>
      <c r="H81" s="404"/>
      <c r="I81" s="434"/>
      <c r="J81" s="25">
        <f>J83</f>
        <v>35.090000000000003</v>
      </c>
      <c r="K81" s="296"/>
      <c r="L81" s="296"/>
      <c r="M81" s="25">
        <f>M83</f>
        <v>31.2</v>
      </c>
      <c r="N81" s="24"/>
      <c r="O81" s="297"/>
    </row>
    <row r="82" spans="1:15" x14ac:dyDescent="0.35">
      <c r="A82" s="209"/>
      <c r="B82" s="119"/>
      <c r="C82" s="113">
        <v>3811</v>
      </c>
      <c r="D82" s="29"/>
      <c r="E82" s="113" t="s">
        <v>151</v>
      </c>
      <c r="F82" s="33"/>
      <c r="G82" s="33"/>
      <c r="H82" s="33"/>
      <c r="I82" s="33"/>
      <c r="J82" s="26"/>
      <c r="K82" s="295"/>
      <c r="L82" s="295"/>
      <c r="M82" s="26"/>
      <c r="N82" s="22"/>
      <c r="O82" s="298"/>
    </row>
    <row r="83" spans="1:15" x14ac:dyDescent="0.35">
      <c r="A83" s="209"/>
      <c r="B83" s="27"/>
      <c r="C83" s="113">
        <v>3812</v>
      </c>
      <c r="D83" s="29"/>
      <c r="E83" s="113" t="s">
        <v>171</v>
      </c>
      <c r="F83" s="33"/>
      <c r="G83" s="33"/>
      <c r="H83" s="33"/>
      <c r="I83" s="33"/>
      <c r="J83" s="26">
        <v>35.090000000000003</v>
      </c>
      <c r="K83" s="295"/>
      <c r="L83" s="295"/>
      <c r="M83" s="26">
        <v>31.2</v>
      </c>
      <c r="N83" s="22"/>
      <c r="O83" s="298"/>
    </row>
    <row r="84" spans="1:15" x14ac:dyDescent="0.35">
      <c r="A84" s="330"/>
      <c r="B84" s="305"/>
      <c r="C84" s="304"/>
      <c r="D84" s="335"/>
      <c r="E84" s="304"/>
      <c r="F84" s="339"/>
      <c r="G84" s="339"/>
      <c r="H84" s="339"/>
      <c r="I84" s="339"/>
      <c r="J84" s="320"/>
      <c r="K84" s="320"/>
      <c r="L84" s="320"/>
      <c r="M84" s="320"/>
      <c r="N84" s="307"/>
      <c r="O84" s="308"/>
    </row>
    <row r="85" spans="1:15" x14ac:dyDescent="0.35">
      <c r="A85" s="206">
        <v>4</v>
      </c>
      <c r="B85" s="118"/>
      <c r="C85" s="118"/>
      <c r="D85" s="118"/>
      <c r="E85" s="435" t="s">
        <v>65</v>
      </c>
      <c r="F85" s="435"/>
      <c r="G85" s="435"/>
      <c r="H85" s="435"/>
      <c r="I85" s="435"/>
      <c r="J85" s="92">
        <f>SUM(J87)</f>
        <v>609.32000000000005</v>
      </c>
      <c r="K85" s="92">
        <f>K87</f>
        <v>1922.12</v>
      </c>
      <c r="L85" s="92"/>
      <c r="M85" s="92">
        <f t="shared" ref="M85" si="11">SUM(M87)</f>
        <v>1918.25</v>
      </c>
      <c r="N85" s="91">
        <f t="shared" si="8"/>
        <v>314.81815794656336</v>
      </c>
      <c r="O85" s="207">
        <f t="shared" si="9"/>
        <v>99.79865981312301</v>
      </c>
    </row>
    <row r="86" spans="1:15" x14ac:dyDescent="0.35">
      <c r="A86" s="340"/>
      <c r="B86" s="341"/>
      <c r="C86" s="341"/>
      <c r="D86" s="341"/>
      <c r="E86" s="433"/>
      <c r="F86" s="433"/>
      <c r="G86" s="433"/>
      <c r="H86" s="433"/>
      <c r="I86" s="433"/>
      <c r="J86" s="328"/>
      <c r="K86" s="328"/>
      <c r="L86" s="328"/>
      <c r="M86" s="328"/>
      <c r="N86" s="342"/>
      <c r="O86" s="343"/>
    </row>
    <row r="87" spans="1:15" x14ac:dyDescent="0.35">
      <c r="A87" s="208">
        <v>42</v>
      </c>
      <c r="B87" s="100" t="s">
        <v>33</v>
      </c>
      <c r="C87" s="100"/>
      <c r="D87" s="100"/>
      <c r="E87" s="421" t="s">
        <v>66</v>
      </c>
      <c r="F87" s="421"/>
      <c r="G87" s="421"/>
      <c r="H87" s="421"/>
      <c r="I87" s="421"/>
      <c r="J87" s="96">
        <f>SUM(J90+J94)</f>
        <v>609.32000000000005</v>
      </c>
      <c r="K87" s="96">
        <v>1922.12</v>
      </c>
      <c r="L87" s="96"/>
      <c r="M87" s="96">
        <f>M88+M90+M94</f>
        <v>1918.25</v>
      </c>
      <c r="N87" s="95">
        <f t="shared" si="8"/>
        <v>314.81815794656336</v>
      </c>
      <c r="O87" s="202">
        <f t="shared" si="9"/>
        <v>99.79865981312301</v>
      </c>
    </row>
    <row r="88" spans="1:15" x14ac:dyDescent="0.35">
      <c r="A88" s="209"/>
      <c r="B88" s="119">
        <v>421</v>
      </c>
      <c r="C88" s="27"/>
      <c r="D88" s="27"/>
      <c r="E88" s="114" t="s">
        <v>75</v>
      </c>
      <c r="F88" s="113"/>
      <c r="G88" s="113"/>
      <c r="H88" s="113"/>
      <c r="I88" s="113"/>
      <c r="J88" s="25">
        <v>0</v>
      </c>
      <c r="K88" s="296"/>
      <c r="L88" s="296"/>
      <c r="M88" s="25">
        <v>0</v>
      </c>
      <c r="N88" s="24"/>
      <c r="O88" s="297"/>
    </row>
    <row r="89" spans="1:15" x14ac:dyDescent="0.35">
      <c r="A89" s="209"/>
      <c r="B89" s="333"/>
      <c r="C89" s="305"/>
      <c r="D89" s="305"/>
      <c r="E89" s="304"/>
      <c r="F89" s="304"/>
      <c r="G89" s="304"/>
      <c r="H89" s="304"/>
      <c r="I89" s="304"/>
      <c r="J89" s="320"/>
      <c r="K89" s="320"/>
      <c r="L89" s="320"/>
      <c r="M89" s="320"/>
      <c r="N89" s="307"/>
      <c r="O89" s="308"/>
    </row>
    <row r="90" spans="1:15" x14ac:dyDescent="0.35">
      <c r="A90" s="209"/>
      <c r="B90" s="28">
        <v>422</v>
      </c>
      <c r="C90" s="27"/>
      <c r="D90" s="27"/>
      <c r="E90" s="409" t="s">
        <v>16</v>
      </c>
      <c r="F90" s="409"/>
      <c r="G90" s="409"/>
      <c r="H90" s="409"/>
      <c r="I90" s="409"/>
      <c r="J90" s="25">
        <f>SUM(J91+J92)</f>
        <v>0</v>
      </c>
      <c r="K90" s="296"/>
      <c r="L90" s="296"/>
      <c r="M90" s="25">
        <f>SUM(M91+M92)</f>
        <v>0</v>
      </c>
      <c r="N90" s="24"/>
      <c r="O90" s="297"/>
    </row>
    <row r="91" spans="1:15" x14ac:dyDescent="0.35">
      <c r="A91" s="209"/>
      <c r="B91" s="28"/>
      <c r="C91" s="113">
        <v>4221</v>
      </c>
      <c r="D91" s="27"/>
      <c r="E91" s="437" t="s">
        <v>67</v>
      </c>
      <c r="F91" s="437"/>
      <c r="G91" s="437"/>
      <c r="H91" s="437"/>
      <c r="I91" s="437"/>
      <c r="J91" s="26"/>
      <c r="K91" s="295"/>
      <c r="L91" s="295"/>
      <c r="M91" s="26"/>
      <c r="N91" s="22"/>
      <c r="O91" s="298"/>
    </row>
    <row r="92" spans="1:15" x14ac:dyDescent="0.35">
      <c r="A92" s="209"/>
      <c r="B92" s="27"/>
      <c r="C92" s="113">
        <v>4227</v>
      </c>
      <c r="D92" s="27"/>
      <c r="E92" s="402" t="s">
        <v>68</v>
      </c>
      <c r="F92" s="402"/>
      <c r="G92" s="402"/>
      <c r="H92" s="402"/>
      <c r="I92" s="402"/>
      <c r="J92" s="26"/>
      <c r="K92" s="295"/>
      <c r="L92" s="295"/>
      <c r="M92" s="26"/>
      <c r="N92" s="22"/>
      <c r="O92" s="298"/>
    </row>
    <row r="93" spans="1:15" x14ac:dyDescent="0.35">
      <c r="A93" s="209"/>
      <c r="B93" s="333"/>
      <c r="C93" s="304"/>
      <c r="D93" s="305"/>
      <c r="E93" s="304"/>
      <c r="F93" s="304"/>
      <c r="G93" s="304"/>
      <c r="H93" s="304"/>
      <c r="I93" s="304"/>
      <c r="J93" s="320"/>
      <c r="K93" s="320"/>
      <c r="L93" s="320"/>
      <c r="M93" s="320"/>
      <c r="N93" s="307"/>
      <c r="O93" s="308"/>
    </row>
    <row r="94" spans="1:15" x14ac:dyDescent="0.35">
      <c r="A94" s="209"/>
      <c r="B94" s="119">
        <v>424</v>
      </c>
      <c r="C94" s="113"/>
      <c r="D94" s="27"/>
      <c r="E94" s="114" t="s">
        <v>74</v>
      </c>
      <c r="F94" s="113"/>
      <c r="G94" s="113"/>
      <c r="H94" s="113"/>
      <c r="I94" s="113"/>
      <c r="J94" s="25">
        <f>SUM(J95)</f>
        <v>609.32000000000005</v>
      </c>
      <c r="K94" s="296"/>
      <c r="L94" s="296"/>
      <c r="M94" s="25">
        <f t="shared" ref="M94" si="12">SUM(M95)</f>
        <v>1918.25</v>
      </c>
      <c r="N94" s="24">
        <f t="shared" si="8"/>
        <v>314.81815794656336</v>
      </c>
      <c r="O94" s="297"/>
    </row>
    <row r="95" spans="1:15" x14ac:dyDescent="0.35">
      <c r="A95" s="209"/>
      <c r="B95" s="27"/>
      <c r="C95" s="113">
        <v>4241</v>
      </c>
      <c r="D95" s="27"/>
      <c r="E95" s="113" t="s">
        <v>24</v>
      </c>
      <c r="F95" s="113"/>
      <c r="G95" s="113"/>
      <c r="H95" s="113"/>
      <c r="I95" s="113"/>
      <c r="J95" s="26">
        <v>609.32000000000005</v>
      </c>
      <c r="K95" s="295"/>
      <c r="L95" s="295"/>
      <c r="M95" s="26">
        <v>1918.25</v>
      </c>
      <c r="N95" s="22">
        <f t="shared" si="8"/>
        <v>314.81815794656336</v>
      </c>
      <c r="O95" s="298"/>
    </row>
    <row r="96" spans="1:15" x14ac:dyDescent="0.35">
      <c r="A96" s="345"/>
      <c r="B96" s="345"/>
      <c r="C96" s="346"/>
      <c r="D96" s="345"/>
      <c r="E96" s="304"/>
      <c r="F96" s="304"/>
      <c r="G96" s="304"/>
      <c r="H96" s="304"/>
      <c r="I96" s="304"/>
      <c r="J96" s="320"/>
      <c r="K96" s="320"/>
      <c r="L96" s="320"/>
      <c r="M96" s="320"/>
      <c r="N96" s="307"/>
      <c r="O96" s="308"/>
    </row>
    <row r="97" spans="1:16" x14ac:dyDescent="0.35">
      <c r="A97" s="347"/>
      <c r="B97" s="348"/>
      <c r="C97" s="348"/>
      <c r="D97" s="348"/>
      <c r="E97" s="430" t="s">
        <v>186</v>
      </c>
      <c r="F97" s="431"/>
      <c r="G97" s="431"/>
      <c r="H97" s="431"/>
      <c r="I97" s="432"/>
      <c r="J97" s="193">
        <f>J7</f>
        <v>440448</v>
      </c>
      <c r="K97" s="193">
        <f>K7</f>
        <v>518929.89</v>
      </c>
      <c r="L97" s="299"/>
      <c r="M97" s="193">
        <f>M7</f>
        <v>483819.87</v>
      </c>
      <c r="N97" s="22">
        <f t="shared" ref="N97:N101" si="13">M97/J97*100</f>
        <v>109.84721692458588</v>
      </c>
      <c r="O97" s="210">
        <f t="shared" ref="O97:O99" si="14">M97/K97*100</f>
        <v>93.234149607377589</v>
      </c>
      <c r="P97" s="213"/>
    </row>
    <row r="98" spans="1:16" x14ac:dyDescent="0.35">
      <c r="A98" s="349"/>
      <c r="B98" s="350"/>
      <c r="C98" s="350"/>
      <c r="D98" s="350"/>
      <c r="E98" s="430" t="s">
        <v>187</v>
      </c>
      <c r="F98" s="431"/>
      <c r="G98" s="431"/>
      <c r="H98" s="431"/>
      <c r="I98" s="432"/>
      <c r="J98" s="192">
        <f>J97-J99</f>
        <v>586.86999999993714</v>
      </c>
      <c r="K98" s="192">
        <f>K97-K99</f>
        <v>-672.11999999999534</v>
      </c>
      <c r="L98" s="300"/>
      <c r="M98" s="192">
        <f t="shared" ref="M98" si="15">M97-M99</f>
        <v>-36545.31</v>
      </c>
      <c r="N98" s="22">
        <f t="shared" si="13"/>
        <v>-6227.1559289116685</v>
      </c>
      <c r="O98" s="210">
        <f t="shared" si="14"/>
        <v>5437.319228709197</v>
      </c>
      <c r="P98" s="213"/>
    </row>
    <row r="99" spans="1:16" x14ac:dyDescent="0.35">
      <c r="A99" s="350"/>
      <c r="B99" s="350"/>
      <c r="C99" s="350"/>
      <c r="D99" s="350"/>
      <c r="E99" s="430" t="s">
        <v>188</v>
      </c>
      <c r="F99" s="431"/>
      <c r="G99" s="431"/>
      <c r="H99" s="431"/>
      <c r="I99" s="431"/>
      <c r="J99" s="193">
        <f>J21</f>
        <v>439861.13000000006</v>
      </c>
      <c r="K99" s="193">
        <f>K21</f>
        <v>519602.01</v>
      </c>
      <c r="L99" s="299"/>
      <c r="M99" s="193">
        <f>M21</f>
        <v>520365.18</v>
      </c>
      <c r="N99" s="22">
        <f t="shared" si="13"/>
        <v>118.30215140855931</v>
      </c>
      <c r="O99" s="210">
        <f t="shared" si="14"/>
        <v>100.14687587524922</v>
      </c>
      <c r="P99" s="213"/>
    </row>
    <row r="100" spans="1:16" x14ac:dyDescent="0.35">
      <c r="A100" s="351"/>
      <c r="B100" s="352"/>
      <c r="C100" s="351"/>
      <c r="D100" s="351"/>
      <c r="E100" s="436"/>
      <c r="F100" s="436"/>
      <c r="G100" s="436"/>
      <c r="H100" s="436"/>
      <c r="I100" s="436"/>
      <c r="J100" s="344"/>
      <c r="K100" s="344"/>
      <c r="L100" s="344"/>
      <c r="M100" s="344"/>
      <c r="N100" s="307"/>
      <c r="O100" s="321"/>
      <c r="P100" s="213"/>
    </row>
    <row r="101" spans="1:16" x14ac:dyDescent="0.35">
      <c r="A101" s="353"/>
      <c r="B101" s="353"/>
      <c r="C101" s="353"/>
      <c r="D101" s="353"/>
      <c r="E101" s="430" t="s">
        <v>187</v>
      </c>
      <c r="F101" s="431"/>
      <c r="G101" s="431"/>
      <c r="H101" s="431"/>
      <c r="I101" s="432"/>
      <c r="J101" s="9">
        <v>672.12</v>
      </c>
      <c r="K101" s="9">
        <v>0</v>
      </c>
      <c r="L101" s="9"/>
      <c r="M101" s="9">
        <v>-35873.19</v>
      </c>
      <c r="N101" s="22">
        <f t="shared" si="13"/>
        <v>-5337.3192287091588</v>
      </c>
      <c r="O101" s="210"/>
    </row>
    <row r="102" spans="1:16" x14ac:dyDescent="0.35">
      <c r="A102" s="353"/>
      <c r="B102" s="353"/>
      <c r="C102" s="353"/>
      <c r="D102" s="353"/>
    </row>
  </sheetData>
  <mergeCells count="72">
    <mergeCell ref="E35:I35"/>
    <mergeCell ref="E98:I98"/>
    <mergeCell ref="E99:I99"/>
    <mergeCell ref="E101:I101"/>
    <mergeCell ref="E86:I86"/>
    <mergeCell ref="E81:I81"/>
    <mergeCell ref="E85:I85"/>
    <mergeCell ref="E92:I92"/>
    <mergeCell ref="E97:I97"/>
    <mergeCell ref="E90:I90"/>
    <mergeCell ref="E80:I80"/>
    <mergeCell ref="E100:I100"/>
    <mergeCell ref="E56:I56"/>
    <mergeCell ref="E46:I46"/>
    <mergeCell ref="E70:I70"/>
    <mergeCell ref="E91:I91"/>
    <mergeCell ref="A3:J3"/>
    <mergeCell ref="E26:I26"/>
    <mergeCell ref="E31:I31"/>
    <mergeCell ref="E27:I27"/>
    <mergeCell ref="E25:I25"/>
    <mergeCell ref="A5:C5"/>
    <mergeCell ref="E23:I23"/>
    <mergeCell ref="E7:I7"/>
    <mergeCell ref="E24:I24"/>
    <mergeCell ref="E21:I21"/>
    <mergeCell ref="E30:I30"/>
    <mergeCell ref="E87:I87"/>
    <mergeCell ref="E54:I54"/>
    <mergeCell ref="E47:I47"/>
    <mergeCell ref="E74:I74"/>
    <mergeCell ref="E73:I73"/>
    <mergeCell ref="E64:I64"/>
    <mergeCell ref="E69:I69"/>
    <mergeCell ref="E63:I63"/>
    <mergeCell ref="E72:I72"/>
    <mergeCell ref="E51:I51"/>
    <mergeCell ref="E53:I53"/>
    <mergeCell ref="E58:I58"/>
    <mergeCell ref="E60:I60"/>
    <mergeCell ref="E57:I57"/>
    <mergeCell ref="E38:I38"/>
    <mergeCell ref="E4:I4"/>
    <mergeCell ref="E6:I6"/>
    <mergeCell ref="E16:I16"/>
    <mergeCell ref="E9:I9"/>
    <mergeCell ref="E8:I8"/>
    <mergeCell ref="E5:I5"/>
    <mergeCell ref="E28:I28"/>
    <mergeCell ref="E22:I22"/>
    <mergeCell ref="E29:I29"/>
    <mergeCell ref="E17:I17"/>
    <mergeCell ref="E20:I20"/>
    <mergeCell ref="E37:I37"/>
    <mergeCell ref="E36:I36"/>
    <mergeCell ref="E33:I33"/>
    <mergeCell ref="E32:I32"/>
    <mergeCell ref="E39:I39"/>
    <mergeCell ref="E68:I68"/>
    <mergeCell ref="E71:I71"/>
    <mergeCell ref="E66:I66"/>
    <mergeCell ref="E52:I52"/>
    <mergeCell ref="E49:I49"/>
    <mergeCell ref="E41:I41"/>
    <mergeCell ref="E40:I40"/>
    <mergeCell ref="E43:I43"/>
    <mergeCell ref="E44:I44"/>
    <mergeCell ref="E59:I59"/>
    <mergeCell ref="E42:I42"/>
    <mergeCell ref="E50:I50"/>
    <mergeCell ref="E45:I45"/>
    <mergeCell ref="E61:I61"/>
  </mergeCells>
  <pageMargins left="0.7" right="0.7" top="0.75" bottom="0.75" header="0.3" footer="0.3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workbookViewId="0"/>
  </sheetViews>
  <sheetFormatPr defaultRowHeight="14.5" x14ac:dyDescent="0.35"/>
  <cols>
    <col min="1" max="1" width="49" customWidth="1"/>
    <col min="2" max="2" width="15.81640625" customWidth="1"/>
    <col min="3" max="3" width="16.1796875" customWidth="1"/>
    <col min="4" max="4" width="12.54296875" customWidth="1"/>
    <col min="5" max="5" width="11.81640625" customWidth="1"/>
    <col min="6" max="7" width="12.54296875" customWidth="1"/>
  </cols>
  <sheetData>
    <row r="1" spans="1:7" ht="15.5" x14ac:dyDescent="0.35">
      <c r="A1" s="220" t="s">
        <v>25</v>
      </c>
      <c r="B1" s="279"/>
    </row>
    <row r="2" spans="1:7" ht="15.5" x14ac:dyDescent="0.35">
      <c r="A2" s="438" t="s">
        <v>191</v>
      </c>
      <c r="B2" s="438"/>
      <c r="C2" s="438"/>
      <c r="D2" s="438"/>
      <c r="E2" s="438"/>
      <c r="F2" s="438"/>
      <c r="G2" s="438"/>
    </row>
    <row r="3" spans="1:7" ht="18.5" thickBot="1" x14ac:dyDescent="0.4">
      <c r="A3" s="214"/>
      <c r="B3" s="214"/>
      <c r="C3" s="214"/>
      <c r="D3" s="214"/>
      <c r="E3" s="215"/>
      <c r="F3" s="215"/>
      <c r="G3" s="215"/>
    </row>
    <row r="4" spans="1:7" ht="30.5" thickBot="1" x14ac:dyDescent="0.4">
      <c r="A4" s="130" t="s">
        <v>183</v>
      </c>
      <c r="B4" s="280" t="s">
        <v>218</v>
      </c>
      <c r="C4" s="132" t="s">
        <v>219</v>
      </c>
      <c r="D4" s="127" t="s">
        <v>220</v>
      </c>
      <c r="E4" s="133" t="s">
        <v>221</v>
      </c>
      <c r="F4" s="131" t="s">
        <v>177</v>
      </c>
      <c r="G4" s="134" t="s">
        <v>177</v>
      </c>
    </row>
    <row r="5" spans="1:7" x14ac:dyDescent="0.35">
      <c r="A5" s="127">
        <v>1</v>
      </c>
      <c r="B5" s="127">
        <v>2</v>
      </c>
      <c r="C5" s="127">
        <v>3</v>
      </c>
      <c r="D5" s="127">
        <v>4</v>
      </c>
      <c r="E5" s="127">
        <v>5</v>
      </c>
      <c r="F5" s="127" t="s">
        <v>205</v>
      </c>
      <c r="G5" s="127" t="s">
        <v>206</v>
      </c>
    </row>
    <row r="6" spans="1:7" x14ac:dyDescent="0.35">
      <c r="A6" s="247" t="s">
        <v>192</v>
      </c>
      <c r="B6" s="282">
        <f>B8+B11+B14+B17</f>
        <v>440448</v>
      </c>
      <c r="C6" s="248">
        <f>C8+C11+C14+C17</f>
        <v>518929.89</v>
      </c>
      <c r="D6" s="249"/>
      <c r="E6" s="248">
        <f>E8+E11+E14+E17</f>
        <v>483819.87</v>
      </c>
      <c r="F6" s="384">
        <f>E6/B6*100</f>
        <v>109.84721692458588</v>
      </c>
      <c r="G6" s="384">
        <f>E6/C6*100</f>
        <v>93.234149607377589</v>
      </c>
    </row>
    <row r="7" spans="1:7" x14ac:dyDescent="0.35">
      <c r="A7" s="216"/>
      <c r="B7" s="283"/>
      <c r="C7" s="234"/>
      <c r="D7" s="235"/>
      <c r="E7" s="242"/>
      <c r="F7" s="9"/>
      <c r="G7" s="9"/>
    </row>
    <row r="8" spans="1:7" ht="18.75" customHeight="1" x14ac:dyDescent="0.35">
      <c r="A8" s="216" t="s">
        <v>189</v>
      </c>
      <c r="B8" s="288">
        <f>B9</f>
        <v>729.97</v>
      </c>
      <c r="C8" s="241">
        <f>C9</f>
        <v>1829.97</v>
      </c>
      <c r="D8" s="235"/>
      <c r="E8" s="241">
        <f>E9</f>
        <v>1826.21</v>
      </c>
      <c r="F8" s="287">
        <f>E8/B8*100</f>
        <v>250.17603463156019</v>
      </c>
      <c r="G8" s="287">
        <f>E8/C8*100</f>
        <v>99.794532150800279</v>
      </c>
    </row>
    <row r="9" spans="1:7" ht="17.25" customHeight="1" x14ac:dyDescent="0.35">
      <c r="A9" s="218" t="s">
        <v>196</v>
      </c>
      <c r="B9" s="281">
        <v>729.97</v>
      </c>
      <c r="C9" s="234">
        <v>1829.97</v>
      </c>
      <c r="D9" s="235"/>
      <c r="E9" s="242">
        <v>1826.21</v>
      </c>
      <c r="F9" s="287">
        <f t="shared" ref="F9:F19" si="0">E9/B9*100</f>
        <v>250.17603463156019</v>
      </c>
      <c r="G9" s="287">
        <f t="shared" ref="G9:G19" si="1">E9/C9*100</f>
        <v>99.794532150800279</v>
      </c>
    </row>
    <row r="10" spans="1:7" x14ac:dyDescent="0.35">
      <c r="A10" s="217"/>
      <c r="B10" s="289"/>
      <c r="C10" s="234"/>
      <c r="D10" s="235"/>
      <c r="E10" s="242"/>
      <c r="F10" s="287"/>
      <c r="G10" s="287"/>
    </row>
    <row r="11" spans="1:7" x14ac:dyDescent="0.35">
      <c r="A11" s="216" t="s">
        <v>190</v>
      </c>
      <c r="B11" s="288">
        <f>B12</f>
        <v>0.01</v>
      </c>
      <c r="C11" s="241">
        <f>C12</f>
        <v>0.05</v>
      </c>
      <c r="D11" s="235"/>
      <c r="E11" s="241">
        <f t="shared" ref="E11" si="2">E12</f>
        <v>0.01</v>
      </c>
      <c r="F11" s="287">
        <f>E11/B11*100</f>
        <v>100</v>
      </c>
      <c r="G11" s="287">
        <f>E11/C11*100</f>
        <v>20</v>
      </c>
    </row>
    <row r="12" spans="1:7" x14ac:dyDescent="0.35">
      <c r="A12" s="218" t="s">
        <v>197</v>
      </c>
      <c r="B12" s="281">
        <v>0.01</v>
      </c>
      <c r="C12" s="234">
        <v>0.05</v>
      </c>
      <c r="D12" s="235"/>
      <c r="E12" s="242">
        <v>0.01</v>
      </c>
      <c r="F12" s="287">
        <f>E12/B12*100</f>
        <v>100</v>
      </c>
      <c r="G12" s="287">
        <f>E12/C12*100</f>
        <v>20</v>
      </c>
    </row>
    <row r="13" spans="1:7" x14ac:dyDescent="0.35">
      <c r="A13" s="218"/>
      <c r="B13" s="281"/>
      <c r="C13" s="234"/>
      <c r="D13" s="235"/>
      <c r="E13" s="242"/>
      <c r="F13" s="287"/>
      <c r="G13" s="287"/>
    </row>
    <row r="14" spans="1:7" x14ac:dyDescent="0.35">
      <c r="A14" s="232" t="s">
        <v>194</v>
      </c>
      <c r="B14" s="290">
        <f>B15</f>
        <v>46720.69</v>
      </c>
      <c r="C14" s="241">
        <f>C15</f>
        <v>48021.72</v>
      </c>
      <c r="D14" s="235"/>
      <c r="E14" s="241">
        <f>E15</f>
        <v>48002.59</v>
      </c>
      <c r="F14" s="287">
        <f t="shared" si="0"/>
        <v>102.74375228619267</v>
      </c>
      <c r="G14" s="287">
        <f t="shared" si="1"/>
        <v>99.960163859187048</v>
      </c>
    </row>
    <row r="15" spans="1:7" ht="15.75" customHeight="1" x14ac:dyDescent="0.35">
      <c r="A15" s="218" t="s">
        <v>198</v>
      </c>
      <c r="B15" s="281">
        <v>46720.69</v>
      </c>
      <c r="C15" s="234">
        <v>48021.72</v>
      </c>
      <c r="D15" s="235"/>
      <c r="E15" s="242">
        <v>48002.59</v>
      </c>
      <c r="F15" s="287">
        <f t="shared" si="0"/>
        <v>102.74375228619267</v>
      </c>
      <c r="G15" s="287">
        <f t="shared" si="1"/>
        <v>99.960163859187048</v>
      </c>
    </row>
    <row r="16" spans="1:7" x14ac:dyDescent="0.35">
      <c r="A16" s="218"/>
      <c r="B16" s="281"/>
      <c r="C16" s="234"/>
      <c r="D16" s="235"/>
      <c r="E16" s="242"/>
      <c r="F16" s="287"/>
      <c r="G16" s="287"/>
    </row>
    <row r="17" spans="1:7" x14ac:dyDescent="0.35">
      <c r="A17" s="216" t="s">
        <v>195</v>
      </c>
      <c r="B17" s="288">
        <f>B19</f>
        <v>392997.33</v>
      </c>
      <c r="C17" s="241">
        <f>C18+C19</f>
        <v>469078.15</v>
      </c>
      <c r="D17" s="235"/>
      <c r="E17" s="241">
        <f>E18+E19</f>
        <v>433991.06</v>
      </c>
      <c r="F17" s="287">
        <f t="shared" si="0"/>
        <v>110.43104542211519</v>
      </c>
      <c r="G17" s="287">
        <f t="shared" si="1"/>
        <v>92.519990538889942</v>
      </c>
    </row>
    <row r="18" spans="1:7" x14ac:dyDescent="0.35">
      <c r="A18" s="219" t="s">
        <v>224</v>
      </c>
      <c r="B18" s="281">
        <v>0</v>
      </c>
      <c r="C18" s="234">
        <v>12</v>
      </c>
      <c r="D18" s="235"/>
      <c r="E18" s="234">
        <v>12</v>
      </c>
      <c r="F18" s="389"/>
      <c r="G18" s="389"/>
    </row>
    <row r="19" spans="1:7" x14ac:dyDescent="0.35">
      <c r="A19" s="233" t="s">
        <v>199</v>
      </c>
      <c r="B19" s="281">
        <v>392997.33</v>
      </c>
      <c r="C19" s="234">
        <v>469066.15</v>
      </c>
      <c r="D19" s="235"/>
      <c r="E19" s="242">
        <v>433979.06</v>
      </c>
      <c r="F19" s="287">
        <f t="shared" si="0"/>
        <v>110.42799196625586</v>
      </c>
      <c r="G19" s="287">
        <f t="shared" si="1"/>
        <v>92.519799179710574</v>
      </c>
    </row>
    <row r="20" spans="1:7" x14ac:dyDescent="0.35">
      <c r="A20" s="218"/>
      <c r="B20" s="284"/>
      <c r="C20" s="234"/>
      <c r="D20" s="235"/>
      <c r="E20" s="242"/>
      <c r="F20" s="9"/>
      <c r="G20" s="9"/>
    </row>
    <row r="21" spans="1:7" x14ac:dyDescent="0.35">
      <c r="A21" s="247" t="s">
        <v>193</v>
      </c>
      <c r="B21" s="282">
        <f>B23+B26+B30+B33</f>
        <v>439861.13</v>
      </c>
      <c r="C21" s="251">
        <f>C23+C26+C30+C33</f>
        <v>519602.01</v>
      </c>
      <c r="D21" s="250"/>
      <c r="E21" s="251">
        <f>E23+E26+E30+E33</f>
        <v>520365.18</v>
      </c>
      <c r="F21" s="385">
        <f>E21/B21*100</f>
        <v>118.30215140855933</v>
      </c>
      <c r="G21" s="385">
        <f>E21/C21*100</f>
        <v>100.14687587524922</v>
      </c>
    </row>
    <row r="22" spans="1:7" x14ac:dyDescent="0.35">
      <c r="A22" s="216"/>
      <c r="B22" s="283"/>
      <c r="C22" s="242"/>
      <c r="D22" s="235"/>
      <c r="E22" s="242"/>
      <c r="F22" s="9"/>
      <c r="G22" s="9"/>
    </row>
    <row r="23" spans="1:7" x14ac:dyDescent="0.35">
      <c r="A23" s="216" t="s">
        <v>189</v>
      </c>
      <c r="B23" s="283">
        <f>B24</f>
        <v>729.97</v>
      </c>
      <c r="C23" s="246">
        <f>C24</f>
        <v>1829.97</v>
      </c>
      <c r="D23" s="236"/>
      <c r="E23" s="246">
        <f>E24</f>
        <v>1826.21</v>
      </c>
      <c r="F23" s="287">
        <f>E23/B23*100</f>
        <v>250.17603463156019</v>
      </c>
      <c r="G23" s="287">
        <f>E23/C23*100</f>
        <v>99.794532150800279</v>
      </c>
    </row>
    <row r="24" spans="1:7" x14ac:dyDescent="0.35">
      <c r="A24" s="218" t="s">
        <v>196</v>
      </c>
      <c r="B24" s="284">
        <v>729.97</v>
      </c>
      <c r="C24" s="234">
        <v>1829.97</v>
      </c>
      <c r="D24" s="236"/>
      <c r="E24" s="242">
        <v>1826.21</v>
      </c>
      <c r="F24" s="287">
        <f>E24/B24*100</f>
        <v>250.17603463156019</v>
      </c>
      <c r="G24" s="287">
        <f>E24/C24*100</f>
        <v>99.794532150800279</v>
      </c>
    </row>
    <row r="25" spans="1:7" x14ac:dyDescent="0.35">
      <c r="A25" s="217"/>
      <c r="B25" s="285"/>
      <c r="C25" s="242"/>
      <c r="D25" s="236"/>
      <c r="E25" s="242"/>
      <c r="F25" s="287"/>
      <c r="G25" s="287"/>
    </row>
    <row r="26" spans="1:7" x14ac:dyDescent="0.35">
      <c r="A26" s="216" t="s">
        <v>190</v>
      </c>
      <c r="B26" s="283">
        <f>B27</f>
        <v>0</v>
      </c>
      <c r="C26" s="246">
        <f>C27+C28</f>
        <v>6.0000000000000005E-2</v>
      </c>
      <c r="D26" s="235"/>
      <c r="E26" s="246">
        <f>E27</f>
        <v>0</v>
      </c>
      <c r="F26" s="287"/>
      <c r="G26" s="287"/>
    </row>
    <row r="27" spans="1:7" x14ac:dyDescent="0.35">
      <c r="A27" s="218" t="s">
        <v>197</v>
      </c>
      <c r="B27" s="284">
        <v>0</v>
      </c>
      <c r="C27" s="242">
        <v>0.05</v>
      </c>
      <c r="D27" s="235"/>
      <c r="E27" s="242">
        <v>0</v>
      </c>
      <c r="F27" s="287"/>
      <c r="G27" s="287"/>
    </row>
    <row r="28" spans="1:7" x14ac:dyDescent="0.35">
      <c r="A28" s="218" t="s">
        <v>225</v>
      </c>
      <c r="B28" s="284">
        <v>0</v>
      </c>
      <c r="C28" s="242">
        <v>0.01</v>
      </c>
      <c r="D28" s="235"/>
      <c r="E28" s="242">
        <v>0</v>
      </c>
      <c r="F28" s="287"/>
      <c r="G28" s="287"/>
    </row>
    <row r="29" spans="1:7" x14ac:dyDescent="0.35">
      <c r="A29" s="218"/>
      <c r="B29" s="284"/>
      <c r="C29" s="242"/>
      <c r="D29" s="235"/>
      <c r="E29" s="242"/>
      <c r="F29" s="287"/>
      <c r="G29" s="287"/>
    </row>
    <row r="30" spans="1:7" x14ac:dyDescent="0.35">
      <c r="A30" s="232" t="s">
        <v>194</v>
      </c>
      <c r="B30" s="286">
        <f>B31</f>
        <v>46720.69</v>
      </c>
      <c r="C30" s="246">
        <f>C31</f>
        <v>48021.72</v>
      </c>
      <c r="D30" s="235"/>
      <c r="E30" s="246">
        <f>E31</f>
        <v>48002.59</v>
      </c>
      <c r="F30" s="287">
        <f t="shared" ref="F30:F33" si="3">E30/B30*100</f>
        <v>102.74375228619267</v>
      </c>
      <c r="G30" s="287">
        <f t="shared" ref="G30:G33" si="4">E30/C30*100</f>
        <v>99.960163859187048</v>
      </c>
    </row>
    <row r="31" spans="1:7" ht="16.5" customHeight="1" x14ac:dyDescent="0.35">
      <c r="A31" s="218" t="s">
        <v>198</v>
      </c>
      <c r="B31" s="284">
        <v>46720.69</v>
      </c>
      <c r="C31" s="242">
        <v>48021.72</v>
      </c>
      <c r="D31" s="235"/>
      <c r="E31" s="242">
        <v>48002.59</v>
      </c>
      <c r="F31" s="287">
        <f t="shared" si="3"/>
        <v>102.74375228619267</v>
      </c>
      <c r="G31" s="287">
        <f t="shared" si="4"/>
        <v>99.960163859187048</v>
      </c>
    </row>
    <row r="32" spans="1:7" x14ac:dyDescent="0.35">
      <c r="A32" s="218"/>
      <c r="B32" s="284"/>
      <c r="C32" s="242"/>
      <c r="D32" s="235"/>
      <c r="E32" s="242"/>
      <c r="F32" s="287"/>
      <c r="G32" s="287"/>
    </row>
    <row r="33" spans="1:7" x14ac:dyDescent="0.35">
      <c r="A33" s="216" t="s">
        <v>195</v>
      </c>
      <c r="B33" s="283">
        <f>B35+B36</f>
        <v>392410.47</v>
      </c>
      <c r="C33" s="246">
        <f>C34+C35+C36</f>
        <v>469750.26</v>
      </c>
      <c r="D33" s="235"/>
      <c r="E33" s="246">
        <f>E34+E35+E36</f>
        <v>470536.38</v>
      </c>
      <c r="F33" s="287">
        <f t="shared" si="3"/>
        <v>119.90923177967194</v>
      </c>
      <c r="G33" s="287">
        <f t="shared" si="4"/>
        <v>100.16734849705034</v>
      </c>
    </row>
    <row r="34" spans="1:7" x14ac:dyDescent="0.35">
      <c r="A34" s="219" t="s">
        <v>226</v>
      </c>
      <c r="B34" s="284">
        <v>0</v>
      </c>
      <c r="C34" s="242">
        <v>12</v>
      </c>
      <c r="D34" s="235"/>
      <c r="E34" s="242">
        <v>12</v>
      </c>
      <c r="F34" s="389"/>
      <c r="G34" s="389">
        <f>E34/C34*100</f>
        <v>100</v>
      </c>
    </row>
    <row r="35" spans="1:7" x14ac:dyDescent="0.35">
      <c r="A35" s="233" t="s">
        <v>199</v>
      </c>
      <c r="B35" s="242">
        <v>392410.47</v>
      </c>
      <c r="C35" s="242">
        <v>469066.15</v>
      </c>
      <c r="D35" s="245"/>
      <c r="E35" s="242">
        <v>470524.38</v>
      </c>
      <c r="F35" s="287">
        <f>E35/B35*100</f>
        <v>119.90617375729042</v>
      </c>
      <c r="G35" s="287">
        <f>E35/C35*100</f>
        <v>100.31087939302377</v>
      </c>
    </row>
    <row r="36" spans="1:7" x14ac:dyDescent="0.35">
      <c r="A36" s="233" t="s">
        <v>200</v>
      </c>
      <c r="B36" s="242">
        <v>0</v>
      </c>
      <c r="C36" s="242">
        <v>672.11</v>
      </c>
      <c r="D36" s="245"/>
      <c r="E36" s="242">
        <v>0</v>
      </c>
      <c r="F36" s="287"/>
      <c r="G36" s="287"/>
    </row>
    <row r="37" spans="1:7" x14ac:dyDescent="0.35">
      <c r="A37" s="219"/>
      <c r="B37" s="284"/>
      <c r="C37" s="244"/>
      <c r="D37" s="245"/>
      <c r="E37" s="244"/>
      <c r="F37" s="287"/>
      <c r="G37" s="287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4"/>
  <sheetViews>
    <sheetView workbookViewId="0">
      <selection activeCell="A3" sqref="A3:G3"/>
    </sheetView>
  </sheetViews>
  <sheetFormatPr defaultRowHeight="14.5" x14ac:dyDescent="0.35"/>
  <cols>
    <col min="1" max="1" width="25.453125" customWidth="1"/>
    <col min="2" max="2" width="15.7265625" customWidth="1"/>
    <col min="3" max="4" width="16" customWidth="1"/>
    <col min="5" max="5" width="15.26953125" customWidth="1"/>
    <col min="6" max="6" width="12.1796875" customWidth="1"/>
    <col min="7" max="7" width="13.26953125" customWidth="1"/>
  </cols>
  <sheetData>
    <row r="1" spans="1:7" ht="15.5" x14ac:dyDescent="0.35">
      <c r="A1" s="439"/>
      <c r="B1" s="439"/>
      <c r="C1" s="439"/>
      <c r="D1" s="439"/>
      <c r="E1" s="439"/>
      <c r="F1" s="439"/>
      <c r="G1" s="439"/>
    </row>
    <row r="2" spans="1:7" ht="15.5" x14ac:dyDescent="0.35">
      <c r="A2" s="439" t="s">
        <v>229</v>
      </c>
      <c r="B2" s="439"/>
      <c r="C2" s="439"/>
      <c r="D2" s="439"/>
      <c r="E2" s="439"/>
      <c r="F2" s="439"/>
      <c r="G2" s="439"/>
    </row>
    <row r="3" spans="1:7" ht="15.5" x14ac:dyDescent="0.35">
      <c r="A3" s="439" t="s">
        <v>113</v>
      </c>
      <c r="B3" s="439"/>
      <c r="C3" s="439"/>
      <c r="D3" s="439"/>
      <c r="E3" s="439"/>
      <c r="F3" s="440"/>
      <c r="G3" s="440"/>
    </row>
    <row r="4" spans="1:7" ht="15.5" x14ac:dyDescent="0.35">
      <c r="A4" s="34"/>
      <c r="B4" s="34"/>
      <c r="C4" s="34"/>
      <c r="D4" s="121"/>
      <c r="E4" s="34"/>
      <c r="F4" s="35"/>
      <c r="G4" s="35"/>
    </row>
    <row r="5" spans="1:7" ht="15.5" x14ac:dyDescent="0.35">
      <c r="A5" s="439" t="s">
        <v>114</v>
      </c>
      <c r="B5" s="439"/>
      <c r="C5" s="439"/>
      <c r="D5" s="439"/>
      <c r="E5" s="441"/>
      <c r="F5" s="441"/>
      <c r="G5" s="441"/>
    </row>
    <row r="6" spans="1:7" ht="15.5" x14ac:dyDescent="0.35">
      <c r="A6" s="34"/>
      <c r="B6" s="34"/>
      <c r="C6" s="34"/>
      <c r="D6" s="121"/>
      <c r="E6" s="34"/>
      <c r="F6" s="35"/>
      <c r="G6" s="35"/>
    </row>
    <row r="7" spans="1:7" ht="15.5" x14ac:dyDescent="0.35">
      <c r="A7" s="439" t="s">
        <v>115</v>
      </c>
      <c r="B7" s="439"/>
      <c r="C7" s="439"/>
      <c r="D7" s="439"/>
      <c r="E7" s="440"/>
      <c r="F7" s="440"/>
      <c r="G7" s="440"/>
    </row>
    <row r="8" spans="1:7" ht="16" thickBot="1" x14ac:dyDescent="0.4">
      <c r="A8" s="34"/>
      <c r="B8" s="34"/>
      <c r="C8" s="34"/>
      <c r="D8" s="121"/>
      <c r="E8" s="34"/>
      <c r="F8" s="35"/>
      <c r="G8" s="35"/>
    </row>
    <row r="9" spans="1:7" ht="20.5" thickBot="1" x14ac:dyDescent="0.4">
      <c r="A9" s="368" t="s">
        <v>174</v>
      </c>
      <c r="B9" s="369" t="s">
        <v>227</v>
      </c>
      <c r="C9" s="370" t="s">
        <v>228</v>
      </c>
      <c r="D9" s="371" t="s">
        <v>220</v>
      </c>
      <c r="E9" s="372" t="s">
        <v>221</v>
      </c>
      <c r="F9" s="369" t="s">
        <v>177</v>
      </c>
      <c r="G9" s="373" t="s">
        <v>177</v>
      </c>
    </row>
    <row r="10" spans="1:7" ht="15" thickBot="1" x14ac:dyDescent="0.4">
      <c r="A10" s="374">
        <v>1</v>
      </c>
      <c r="B10" s="123">
        <v>2</v>
      </c>
      <c r="C10" s="123">
        <v>3</v>
      </c>
      <c r="D10" s="123">
        <v>4</v>
      </c>
      <c r="E10" s="123">
        <v>5</v>
      </c>
      <c r="F10" s="123" t="s">
        <v>175</v>
      </c>
      <c r="G10" s="375" t="s">
        <v>176</v>
      </c>
    </row>
    <row r="11" spans="1:7" ht="30" customHeight="1" x14ac:dyDescent="0.35">
      <c r="A11" s="376" t="s">
        <v>119</v>
      </c>
      <c r="B11" s="36">
        <f>B12</f>
        <v>439861.13</v>
      </c>
      <c r="C11" s="36">
        <f>C12</f>
        <v>519602.01</v>
      </c>
      <c r="D11" s="364"/>
      <c r="E11" s="36">
        <f>E12</f>
        <v>520365.18</v>
      </c>
      <c r="F11" s="291">
        <f>SUM(E11/B11*100)</f>
        <v>118.30215140855933</v>
      </c>
      <c r="G11" s="377">
        <f>SUM(E11/C11*100)</f>
        <v>100.14687587524922</v>
      </c>
    </row>
    <row r="12" spans="1:7" ht="34.5" customHeight="1" x14ac:dyDescent="0.35">
      <c r="A12" s="378" t="s">
        <v>120</v>
      </c>
      <c r="B12" s="36">
        <f>B13</f>
        <v>439861.13</v>
      </c>
      <c r="C12" s="36">
        <f>C13</f>
        <v>519602.01</v>
      </c>
      <c r="D12" s="364"/>
      <c r="E12" s="36">
        <f>E13</f>
        <v>520365.18</v>
      </c>
      <c r="F12" s="291">
        <f>SUM(E12/B12*100)</f>
        <v>118.30215140855933</v>
      </c>
      <c r="G12" s="377">
        <f>SUM(E12/C12*100)</f>
        <v>100.14687587524922</v>
      </c>
    </row>
    <row r="13" spans="1:7" ht="41.25" customHeight="1" thickBot="1" x14ac:dyDescent="0.4">
      <c r="A13" s="379" t="s">
        <v>152</v>
      </c>
      <c r="B13" s="380">
        <v>439861.13</v>
      </c>
      <c r="C13" s="380">
        <v>519602.01</v>
      </c>
      <c r="D13" s="381"/>
      <c r="E13" s="380">
        <v>520365.18</v>
      </c>
      <c r="F13" s="382">
        <f t="shared" ref="F13:F14" si="0">SUM(E13/B13*100)</f>
        <v>118.30215140855933</v>
      </c>
      <c r="G13" s="383">
        <f t="shared" ref="G13:G14" si="1">SUM(E13/C13*100)</f>
        <v>100.14687587524922</v>
      </c>
    </row>
    <row r="14" spans="1:7" ht="29" hidden="1" x14ac:dyDescent="0.35">
      <c r="A14" s="365" t="s">
        <v>121</v>
      </c>
      <c r="B14" s="366"/>
      <c r="C14" s="366">
        <v>6032.19</v>
      </c>
      <c r="D14" s="366"/>
      <c r="E14" s="367"/>
      <c r="F14" s="367" t="e">
        <f t="shared" si="0"/>
        <v>#DIV/0!</v>
      </c>
      <c r="G14" s="367">
        <f t="shared" si="1"/>
        <v>0</v>
      </c>
    </row>
  </sheetData>
  <mergeCells count="5">
    <mergeCell ref="A1:G1"/>
    <mergeCell ref="A2:G2"/>
    <mergeCell ref="A3:G3"/>
    <mergeCell ref="A5:G5"/>
    <mergeCell ref="A7:G7"/>
  </mergeCells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6"/>
  <sheetViews>
    <sheetView workbookViewId="0">
      <selection activeCell="A16" sqref="A16"/>
    </sheetView>
  </sheetViews>
  <sheetFormatPr defaultRowHeight="14.5" x14ac:dyDescent="0.35"/>
  <cols>
    <col min="4" max="4" width="36.7265625" customWidth="1"/>
  </cols>
  <sheetData>
    <row r="1" spans="1:9" ht="15.5" x14ac:dyDescent="0.35">
      <c r="A1" s="446" t="s">
        <v>229</v>
      </c>
      <c r="B1" s="446"/>
      <c r="C1" s="446"/>
      <c r="D1" s="446"/>
      <c r="E1" s="446"/>
      <c r="F1" s="446"/>
      <c r="G1" s="446"/>
      <c r="H1" s="446"/>
      <c r="I1" s="446"/>
    </row>
    <row r="2" spans="1:9" ht="15.5" x14ac:dyDescent="0.35">
      <c r="A2" s="442" t="s">
        <v>113</v>
      </c>
      <c r="B2" s="442"/>
      <c r="C2" s="442"/>
      <c r="D2" s="442"/>
      <c r="E2" s="442"/>
      <c r="F2" s="442"/>
      <c r="G2" s="442"/>
      <c r="H2" s="443"/>
      <c r="I2" s="443"/>
    </row>
    <row r="3" spans="1:9" ht="15.5" x14ac:dyDescent="0.35">
      <c r="A3" s="41"/>
      <c r="B3" s="41"/>
      <c r="C3" s="41"/>
      <c r="D3" s="41"/>
      <c r="E3" s="41"/>
      <c r="F3" s="41"/>
      <c r="G3" s="41"/>
      <c r="H3" s="42"/>
      <c r="I3" s="42"/>
    </row>
    <row r="4" spans="1:9" ht="15.5" x14ac:dyDescent="0.35">
      <c r="A4" s="442" t="s">
        <v>146</v>
      </c>
      <c r="B4" s="444"/>
      <c r="C4" s="444"/>
      <c r="D4" s="444"/>
      <c r="E4" s="444"/>
      <c r="F4" s="444"/>
      <c r="G4" s="444"/>
      <c r="H4" s="444"/>
      <c r="I4" s="444"/>
    </row>
    <row r="5" spans="1:9" ht="49.5" customHeight="1" x14ac:dyDescent="0.35">
      <c r="A5" s="57" t="s">
        <v>126</v>
      </c>
      <c r="B5" s="57" t="s">
        <v>127</v>
      </c>
      <c r="C5" s="57" t="s">
        <v>128</v>
      </c>
      <c r="D5" s="57" t="s">
        <v>129</v>
      </c>
      <c r="E5" s="57" t="s">
        <v>130</v>
      </c>
      <c r="F5" s="57" t="s">
        <v>131</v>
      </c>
      <c r="G5" s="57" t="s">
        <v>132</v>
      </c>
      <c r="H5" s="57" t="s">
        <v>116</v>
      </c>
      <c r="I5" s="57" t="s">
        <v>116</v>
      </c>
    </row>
    <row r="6" spans="1:9" x14ac:dyDescent="0.35">
      <c r="A6" s="445">
        <v>1</v>
      </c>
      <c r="B6" s="445"/>
      <c r="C6" s="445"/>
      <c r="D6" s="445"/>
      <c r="E6" s="44">
        <v>2</v>
      </c>
      <c r="F6" s="44">
        <v>3</v>
      </c>
      <c r="G6" s="44">
        <v>4</v>
      </c>
      <c r="H6" s="44" t="s">
        <v>117</v>
      </c>
      <c r="I6" s="44" t="s">
        <v>118</v>
      </c>
    </row>
    <row r="7" spans="1:9" ht="14.25" customHeight="1" x14ac:dyDescent="0.35">
      <c r="A7" s="75">
        <v>8</v>
      </c>
      <c r="B7" s="76"/>
      <c r="C7" s="76"/>
      <c r="D7" s="76" t="s">
        <v>133</v>
      </c>
      <c r="E7" s="77">
        <v>0</v>
      </c>
      <c r="F7" s="77">
        <v>0</v>
      </c>
      <c r="G7" s="77">
        <v>0</v>
      </c>
      <c r="H7" s="78"/>
      <c r="I7" s="78"/>
    </row>
    <row r="8" spans="1:9" ht="15.5" x14ac:dyDescent="0.35">
      <c r="A8" s="52"/>
      <c r="B8" s="46">
        <v>84</v>
      </c>
      <c r="C8" s="58"/>
      <c r="D8" s="47" t="s">
        <v>134</v>
      </c>
      <c r="E8" s="60">
        <v>0</v>
      </c>
      <c r="F8" s="60"/>
      <c r="G8" s="60">
        <v>0</v>
      </c>
      <c r="H8" s="45"/>
      <c r="I8" s="45"/>
    </row>
    <row r="9" spans="1:9" ht="14.25" customHeight="1" x14ac:dyDescent="0.35">
      <c r="A9" s="52"/>
      <c r="B9" s="63" t="s">
        <v>135</v>
      </c>
      <c r="C9" s="64"/>
      <c r="D9" s="65" t="s">
        <v>136</v>
      </c>
      <c r="E9" s="69">
        <v>0</v>
      </c>
      <c r="F9" s="69"/>
      <c r="G9" s="69">
        <v>0</v>
      </c>
      <c r="H9" s="45"/>
      <c r="I9" s="45"/>
    </row>
    <row r="10" spans="1:9" ht="30.75" customHeight="1" x14ac:dyDescent="0.35">
      <c r="A10" s="59"/>
      <c r="B10" s="66">
        <v>8422</v>
      </c>
      <c r="C10" s="67"/>
      <c r="D10" s="68" t="s">
        <v>137</v>
      </c>
      <c r="E10" s="70">
        <v>0</v>
      </c>
      <c r="F10" s="70">
        <v>0</v>
      </c>
      <c r="G10" s="71">
        <v>0</v>
      </c>
      <c r="H10" s="72"/>
      <c r="I10" s="72"/>
    </row>
    <row r="11" spans="1:9" ht="15.75" customHeight="1" x14ac:dyDescent="0.35">
      <c r="A11" s="48"/>
      <c r="B11" s="49"/>
      <c r="C11" s="50">
        <v>81</v>
      </c>
      <c r="D11" s="51" t="s">
        <v>138</v>
      </c>
      <c r="E11" s="73">
        <v>0</v>
      </c>
      <c r="F11" s="73">
        <v>0</v>
      </c>
      <c r="G11" s="73">
        <v>0</v>
      </c>
      <c r="H11" s="45"/>
      <c r="I11" s="45"/>
    </row>
    <row r="12" spans="1:9" ht="30" customHeight="1" x14ac:dyDescent="0.35">
      <c r="A12" s="79">
        <v>5</v>
      </c>
      <c r="B12" s="80"/>
      <c r="C12" s="81"/>
      <c r="D12" s="82" t="s">
        <v>139</v>
      </c>
      <c r="E12" s="83">
        <v>0</v>
      </c>
      <c r="F12" s="83">
        <v>0</v>
      </c>
      <c r="G12" s="83">
        <v>0</v>
      </c>
      <c r="H12" s="78"/>
      <c r="I12" s="78"/>
    </row>
    <row r="13" spans="1:9" ht="33" customHeight="1" x14ac:dyDescent="0.35">
      <c r="A13" s="74"/>
      <c r="B13" s="74">
        <v>54</v>
      </c>
      <c r="C13" s="53"/>
      <c r="D13" s="54" t="s">
        <v>140</v>
      </c>
      <c r="E13" s="61">
        <v>0</v>
      </c>
      <c r="F13" s="61"/>
      <c r="G13" s="61">
        <v>0</v>
      </c>
      <c r="H13" s="45"/>
      <c r="I13" s="45"/>
    </row>
    <row r="14" spans="1:9" ht="61.5" customHeight="1" x14ac:dyDescent="0.35">
      <c r="A14" s="74"/>
      <c r="B14" s="74" t="s">
        <v>141</v>
      </c>
      <c r="C14" s="53"/>
      <c r="D14" s="61" t="s">
        <v>142</v>
      </c>
      <c r="E14" s="61">
        <v>0</v>
      </c>
      <c r="F14" s="61"/>
      <c r="G14" s="61">
        <v>0</v>
      </c>
      <c r="H14" s="45"/>
      <c r="I14" s="45"/>
    </row>
    <row r="15" spans="1:9" ht="47.25" customHeight="1" x14ac:dyDescent="0.35">
      <c r="A15" s="55"/>
      <c r="B15" s="55" t="s">
        <v>143</v>
      </c>
      <c r="C15" s="56"/>
      <c r="D15" s="62" t="s">
        <v>144</v>
      </c>
      <c r="E15" s="62">
        <v>0</v>
      </c>
      <c r="F15" s="62">
        <v>0</v>
      </c>
      <c r="G15" s="43">
        <v>0</v>
      </c>
      <c r="H15" s="45"/>
      <c r="I15" s="45"/>
    </row>
    <row r="16" spans="1:9" ht="15.5" x14ac:dyDescent="0.35">
      <c r="A16" s="48"/>
      <c r="B16" s="49"/>
      <c r="C16" s="50">
        <v>11</v>
      </c>
      <c r="D16" s="51" t="s">
        <v>145</v>
      </c>
      <c r="E16" s="73">
        <v>0</v>
      </c>
      <c r="F16" s="73">
        <v>0</v>
      </c>
      <c r="G16" s="73">
        <v>0</v>
      </c>
      <c r="H16" s="45"/>
      <c r="I16" s="45"/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4"/>
  <sheetViews>
    <sheetView workbookViewId="0">
      <selection activeCell="F32" sqref="F32"/>
    </sheetView>
  </sheetViews>
  <sheetFormatPr defaultRowHeight="14.5" x14ac:dyDescent="0.35"/>
  <cols>
    <col min="1" max="1" width="13.453125" customWidth="1"/>
    <col min="2" max="2" width="85.54296875" customWidth="1"/>
    <col min="3" max="3" width="15.81640625" customWidth="1"/>
    <col min="4" max="4" width="12.453125" customWidth="1"/>
    <col min="5" max="5" width="11.7265625" customWidth="1"/>
    <col min="6" max="6" width="11" customWidth="1"/>
    <col min="7" max="7" width="14.1796875" hidden="1" customWidth="1"/>
  </cols>
  <sheetData>
    <row r="1" spans="1:7" x14ac:dyDescent="0.35">
      <c r="A1" s="448" t="s">
        <v>125</v>
      </c>
      <c r="B1" s="448"/>
    </row>
    <row r="2" spans="1:7" x14ac:dyDescent="0.35">
      <c r="A2" t="s">
        <v>109</v>
      </c>
    </row>
    <row r="3" spans="1:7" x14ac:dyDescent="0.35">
      <c r="A3" t="s">
        <v>213</v>
      </c>
    </row>
    <row r="4" spans="1:7" x14ac:dyDescent="0.35">
      <c r="A4" t="s">
        <v>207</v>
      </c>
      <c r="B4" t="s">
        <v>208</v>
      </c>
    </row>
    <row r="5" spans="1:7" ht="15.5" x14ac:dyDescent="0.35">
      <c r="A5" s="449" t="s">
        <v>230</v>
      </c>
      <c r="B5" s="449"/>
      <c r="C5" s="449"/>
      <c r="D5" s="449"/>
      <c r="E5" s="449"/>
      <c r="F5" s="449"/>
      <c r="G5" s="449"/>
    </row>
    <row r="6" spans="1:7" ht="29" x14ac:dyDescent="0.35">
      <c r="A6" s="108"/>
      <c r="B6" s="109" t="s">
        <v>76</v>
      </c>
      <c r="C6" s="110" t="s">
        <v>231</v>
      </c>
      <c r="D6" s="110" t="s">
        <v>232</v>
      </c>
      <c r="E6" s="110" t="s">
        <v>233</v>
      </c>
      <c r="F6" s="110" t="s">
        <v>108</v>
      </c>
    </row>
    <row r="7" spans="1:7" ht="18.75" customHeight="1" x14ac:dyDescent="0.35">
      <c r="A7" s="252"/>
      <c r="B7" s="253">
        <v>1</v>
      </c>
      <c r="C7" s="110">
        <v>2</v>
      </c>
      <c r="D7" s="254">
        <v>3</v>
      </c>
      <c r="E7" s="255">
        <v>4</v>
      </c>
      <c r="F7" s="110" t="s">
        <v>117</v>
      </c>
    </row>
    <row r="8" spans="1:7" x14ac:dyDescent="0.35">
      <c r="A8" s="4"/>
      <c r="B8" s="5" t="s">
        <v>77</v>
      </c>
      <c r="C8" s="6">
        <f>C9+C14+C19+C24+C29</f>
        <v>518929.89</v>
      </c>
      <c r="D8" s="7"/>
      <c r="E8" s="8">
        <f>E9+E14+E19+E24+E29</f>
        <v>483819.87</v>
      </c>
      <c r="F8" s="6">
        <f>(E8/C8)*100</f>
        <v>93.234149607377589</v>
      </c>
    </row>
    <row r="9" spans="1:7" x14ac:dyDescent="0.35">
      <c r="A9" s="447" t="s">
        <v>214</v>
      </c>
      <c r="B9" s="447"/>
      <c r="C9" s="87">
        <f>C10</f>
        <v>1829.97</v>
      </c>
      <c r="D9" s="87"/>
      <c r="E9" s="87">
        <f>E10</f>
        <v>1826.21</v>
      </c>
      <c r="F9" s="88">
        <f>(E9/C9)*100</f>
        <v>99.794532150800279</v>
      </c>
    </row>
    <row r="10" spans="1:7" x14ac:dyDescent="0.35">
      <c r="A10" s="11">
        <v>6</v>
      </c>
      <c r="B10" s="12" t="s">
        <v>79</v>
      </c>
      <c r="C10" s="13">
        <f>C11</f>
        <v>1829.97</v>
      </c>
      <c r="D10" s="360"/>
      <c r="E10" s="13">
        <f>E11</f>
        <v>1826.21</v>
      </c>
      <c r="F10" s="10">
        <f t="shared" ref="F10:F11" si="0">(E10/C10)*100</f>
        <v>99.794532150800279</v>
      </c>
    </row>
    <row r="11" spans="1:7" x14ac:dyDescent="0.35">
      <c r="A11" s="11">
        <v>67</v>
      </c>
      <c r="B11" s="12" t="s">
        <v>82</v>
      </c>
      <c r="C11" s="13">
        <v>1829.97</v>
      </c>
      <c r="D11" s="360"/>
      <c r="E11" s="13">
        <f>E12</f>
        <v>1826.21</v>
      </c>
      <c r="F11" s="10">
        <f t="shared" si="0"/>
        <v>99.794532150800279</v>
      </c>
    </row>
    <row r="12" spans="1:7" x14ac:dyDescent="0.35">
      <c r="A12" s="11">
        <v>671</v>
      </c>
      <c r="B12" s="9" t="s">
        <v>83</v>
      </c>
      <c r="C12" s="360"/>
      <c r="D12" s="360"/>
      <c r="E12" s="13">
        <f>E13</f>
        <v>1826.21</v>
      </c>
      <c r="F12" s="360"/>
    </row>
    <row r="13" spans="1:7" x14ac:dyDescent="0.35">
      <c r="A13" s="11">
        <v>6711</v>
      </c>
      <c r="B13" s="9" t="s">
        <v>84</v>
      </c>
      <c r="C13" s="361"/>
      <c r="D13" s="361"/>
      <c r="E13" s="10">
        <v>1826.21</v>
      </c>
      <c r="F13" s="360"/>
    </row>
    <row r="14" spans="1:7" x14ac:dyDescent="0.35">
      <c r="A14" s="447" t="s">
        <v>78</v>
      </c>
      <c r="B14" s="447"/>
      <c r="C14" s="87">
        <f>SUM(C15:C15)</f>
        <v>0.05</v>
      </c>
      <c r="D14" s="87"/>
      <c r="E14" s="87">
        <f>E15</f>
        <v>0.01</v>
      </c>
      <c r="F14" s="88"/>
    </row>
    <row r="15" spans="1:7" x14ac:dyDescent="0.35">
      <c r="A15" s="9">
        <v>6</v>
      </c>
      <c r="B15" s="9" t="s">
        <v>79</v>
      </c>
      <c r="C15" s="10">
        <f>C16</f>
        <v>0.05</v>
      </c>
      <c r="D15" s="360"/>
      <c r="E15" s="10">
        <f>E16</f>
        <v>0.01</v>
      </c>
      <c r="F15" s="10">
        <f>E15/C15*100</f>
        <v>20</v>
      </c>
    </row>
    <row r="16" spans="1:7" x14ac:dyDescent="0.35">
      <c r="A16" s="9">
        <v>64</v>
      </c>
      <c r="B16" s="9" t="s">
        <v>80</v>
      </c>
      <c r="C16" s="10">
        <v>0.05</v>
      </c>
      <c r="D16" s="360"/>
      <c r="E16" s="10">
        <f>E17</f>
        <v>0.01</v>
      </c>
      <c r="F16" s="10">
        <f>E16/C16*100</f>
        <v>20</v>
      </c>
    </row>
    <row r="17" spans="1:6" x14ac:dyDescent="0.35">
      <c r="A17" s="9">
        <v>641</v>
      </c>
      <c r="B17" s="9" t="s">
        <v>235</v>
      </c>
      <c r="C17" s="360"/>
      <c r="D17" s="360"/>
      <c r="E17" s="10">
        <f>E18</f>
        <v>0.01</v>
      </c>
      <c r="F17" s="360"/>
    </row>
    <row r="18" spans="1:6" x14ac:dyDescent="0.35">
      <c r="A18" s="9">
        <v>6413</v>
      </c>
      <c r="B18" s="9" t="s">
        <v>236</v>
      </c>
      <c r="C18" s="360"/>
      <c r="D18" s="360"/>
      <c r="E18" s="10">
        <v>0.01</v>
      </c>
      <c r="F18" s="360"/>
    </row>
    <row r="19" spans="1:6" x14ac:dyDescent="0.35">
      <c r="A19" s="447" t="s">
        <v>81</v>
      </c>
      <c r="B19" s="447"/>
      <c r="C19" s="87">
        <f>SUM(C21)</f>
        <v>48021.72</v>
      </c>
      <c r="D19" s="87"/>
      <c r="E19" s="87">
        <f t="shared" ref="E19" si="1">SUM(E21)</f>
        <v>48002.59</v>
      </c>
      <c r="F19" s="88">
        <f t="shared" ref="F19:F21" si="2">(E19/C19)*100</f>
        <v>99.960163859187048</v>
      </c>
    </row>
    <row r="20" spans="1:6" x14ac:dyDescent="0.35">
      <c r="A20" s="11">
        <v>6</v>
      </c>
      <c r="B20" s="12" t="s">
        <v>79</v>
      </c>
      <c r="C20" s="13">
        <f>C21</f>
        <v>48021.72</v>
      </c>
      <c r="D20" s="360"/>
      <c r="E20" s="13">
        <f>E21</f>
        <v>48002.59</v>
      </c>
      <c r="F20" s="10">
        <f t="shared" si="2"/>
        <v>99.960163859187048</v>
      </c>
    </row>
    <row r="21" spans="1:6" x14ac:dyDescent="0.35">
      <c r="A21" s="11">
        <v>67</v>
      </c>
      <c r="B21" s="12" t="s">
        <v>82</v>
      </c>
      <c r="C21" s="13">
        <v>48021.72</v>
      </c>
      <c r="D21" s="360"/>
      <c r="E21" s="13">
        <f>E22</f>
        <v>48002.59</v>
      </c>
      <c r="F21" s="10">
        <f t="shared" si="2"/>
        <v>99.960163859187048</v>
      </c>
    </row>
    <row r="22" spans="1:6" x14ac:dyDescent="0.35">
      <c r="A22" s="11">
        <v>671</v>
      </c>
      <c r="B22" s="9" t="s">
        <v>83</v>
      </c>
      <c r="C22" s="360"/>
      <c r="D22" s="360"/>
      <c r="E22" s="13">
        <f>E23</f>
        <v>48002.59</v>
      </c>
      <c r="F22" s="360"/>
    </row>
    <row r="23" spans="1:6" x14ac:dyDescent="0.35">
      <c r="A23" s="11">
        <v>6711</v>
      </c>
      <c r="B23" s="9" t="s">
        <v>84</v>
      </c>
      <c r="C23" s="361"/>
      <c r="D23" s="361"/>
      <c r="E23" s="10">
        <v>48002.59</v>
      </c>
      <c r="F23" s="360"/>
    </row>
    <row r="24" spans="1:6" x14ac:dyDescent="0.35">
      <c r="A24" s="450" t="s">
        <v>234</v>
      </c>
      <c r="B24" s="451"/>
      <c r="C24" s="87">
        <f>C25</f>
        <v>12</v>
      </c>
      <c r="D24" s="87"/>
      <c r="E24" s="87">
        <f>E25</f>
        <v>12</v>
      </c>
      <c r="F24" s="88">
        <f>(E24/C24)*100</f>
        <v>100</v>
      </c>
    </row>
    <row r="25" spans="1:6" x14ac:dyDescent="0.35">
      <c r="A25" s="11">
        <v>6</v>
      </c>
      <c r="B25" s="12" t="s">
        <v>79</v>
      </c>
      <c r="C25" s="13">
        <f>C26</f>
        <v>12</v>
      </c>
      <c r="D25" s="360"/>
      <c r="E25" s="13">
        <f>E26</f>
        <v>12</v>
      </c>
      <c r="F25" s="10">
        <f t="shared" ref="F25:F26" si="3">(E25/C25)*100</f>
        <v>100</v>
      </c>
    </row>
    <row r="26" spans="1:6" x14ac:dyDescent="0.35">
      <c r="A26" s="11">
        <v>67</v>
      </c>
      <c r="B26" s="12" t="s">
        <v>82</v>
      </c>
      <c r="C26" s="13">
        <v>12</v>
      </c>
      <c r="D26" s="360"/>
      <c r="E26" s="13">
        <f>E27</f>
        <v>12</v>
      </c>
      <c r="F26" s="10">
        <f t="shared" si="3"/>
        <v>100</v>
      </c>
    </row>
    <row r="27" spans="1:6" x14ac:dyDescent="0.35">
      <c r="A27" s="11">
        <v>671</v>
      </c>
      <c r="B27" s="9" t="s">
        <v>83</v>
      </c>
      <c r="C27" s="360"/>
      <c r="D27" s="360"/>
      <c r="E27" s="13">
        <f>E28</f>
        <v>12</v>
      </c>
      <c r="F27" s="360"/>
    </row>
    <row r="28" spans="1:6" x14ac:dyDescent="0.35">
      <c r="A28" s="11">
        <v>6711</v>
      </c>
      <c r="B28" s="9" t="s">
        <v>84</v>
      </c>
      <c r="C28" s="361"/>
      <c r="D28" s="361"/>
      <c r="E28" s="10">
        <v>12</v>
      </c>
      <c r="F28" s="360"/>
    </row>
    <row r="29" spans="1:6" x14ac:dyDescent="0.35">
      <c r="A29" s="447" t="s">
        <v>85</v>
      </c>
      <c r="B29" s="447"/>
      <c r="C29" s="87">
        <f>SUM(C30:C30)</f>
        <v>469066.15</v>
      </c>
      <c r="D29" s="87"/>
      <c r="E29" s="87">
        <f>SUM(E30:E30)</f>
        <v>433979.06</v>
      </c>
      <c r="F29" s="88">
        <f t="shared" ref="F29:F31" si="4">(E29/C29)*100</f>
        <v>92.519799179710574</v>
      </c>
    </row>
    <row r="30" spans="1:6" x14ac:dyDescent="0.35">
      <c r="A30" s="9">
        <v>6</v>
      </c>
      <c r="B30" s="9" t="s">
        <v>79</v>
      </c>
      <c r="C30" s="10">
        <f>C31</f>
        <v>469066.15</v>
      </c>
      <c r="D30" s="360"/>
      <c r="E30" s="10">
        <f>E31</f>
        <v>433979.06</v>
      </c>
      <c r="F30" s="10">
        <f t="shared" si="4"/>
        <v>92.519799179710574</v>
      </c>
    </row>
    <row r="31" spans="1:6" x14ac:dyDescent="0.35">
      <c r="A31" s="9">
        <v>63</v>
      </c>
      <c r="B31" s="9" t="s">
        <v>86</v>
      </c>
      <c r="C31" s="10">
        <v>469066.15</v>
      </c>
      <c r="D31" s="360"/>
      <c r="E31" s="10">
        <f>E32</f>
        <v>433979.06</v>
      </c>
      <c r="F31" s="10">
        <f t="shared" si="4"/>
        <v>92.519799179710574</v>
      </c>
    </row>
    <row r="32" spans="1:6" x14ac:dyDescent="0.35">
      <c r="A32" s="9">
        <v>636</v>
      </c>
      <c r="B32" s="9" t="s">
        <v>87</v>
      </c>
      <c r="C32" s="360"/>
      <c r="D32" s="360"/>
      <c r="E32" s="10">
        <f>E33</f>
        <v>433979.06</v>
      </c>
      <c r="F32" s="360"/>
    </row>
    <row r="33" spans="1:6" x14ac:dyDescent="0.35">
      <c r="A33" s="9">
        <v>6361</v>
      </c>
      <c r="B33" s="9" t="s">
        <v>88</v>
      </c>
      <c r="C33" s="360"/>
      <c r="D33" s="360"/>
      <c r="E33" s="10">
        <v>433979.06</v>
      </c>
      <c r="F33" s="360"/>
    </row>
    <row r="34" spans="1:6" x14ac:dyDescent="0.35">
      <c r="A34" s="263"/>
      <c r="B34" s="264"/>
      <c r="C34" s="265"/>
      <c r="D34" s="265"/>
      <c r="E34" s="265"/>
      <c r="F34" s="266"/>
    </row>
  </sheetData>
  <mergeCells count="7">
    <mergeCell ref="A29:B29"/>
    <mergeCell ref="A1:B1"/>
    <mergeCell ref="A9:B9"/>
    <mergeCell ref="A5:G5"/>
    <mergeCell ref="A14:B14"/>
    <mergeCell ref="A19:B19"/>
    <mergeCell ref="A24:B24"/>
  </mergeCells>
  <pageMargins left="0.7" right="0.7" top="0.75" bottom="0.75" header="0.3" footer="0.3"/>
  <pageSetup paperSize="9" scale="8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70"/>
  <sheetViews>
    <sheetView tabSelected="1" zoomScale="130" zoomScaleNormal="130" workbookViewId="0">
      <selection activeCell="A5" sqref="A5:G5"/>
    </sheetView>
  </sheetViews>
  <sheetFormatPr defaultRowHeight="14.5" x14ac:dyDescent="0.35"/>
  <cols>
    <col min="1" max="1" width="11" customWidth="1"/>
    <col min="2" max="2" width="80" customWidth="1"/>
    <col min="3" max="3" width="15.7265625" customWidth="1"/>
    <col min="4" max="4" width="12" customWidth="1"/>
    <col min="5" max="5" width="13.26953125" customWidth="1"/>
    <col min="6" max="6" width="11.453125" customWidth="1"/>
    <col min="7" max="7" width="0.1796875" hidden="1" customWidth="1"/>
    <col min="11" max="11" width="11.54296875" bestFit="1" customWidth="1"/>
  </cols>
  <sheetData>
    <row r="1" spans="1:7" x14ac:dyDescent="0.35">
      <c r="A1" s="462" t="s">
        <v>125</v>
      </c>
      <c r="B1" s="462"/>
    </row>
    <row r="2" spans="1:7" x14ac:dyDescent="0.35">
      <c r="A2" s="262" t="s">
        <v>109</v>
      </c>
      <c r="B2" s="262"/>
    </row>
    <row r="3" spans="1:7" x14ac:dyDescent="0.35">
      <c r="A3" s="262" t="s">
        <v>153</v>
      </c>
      <c r="B3" s="262"/>
    </row>
    <row r="4" spans="1:7" x14ac:dyDescent="0.35">
      <c r="A4" s="262" t="s">
        <v>207</v>
      </c>
      <c r="B4" s="262" t="s">
        <v>208</v>
      </c>
    </row>
    <row r="5" spans="1:7" x14ac:dyDescent="0.35">
      <c r="A5" s="463" t="s">
        <v>247</v>
      </c>
      <c r="B5" s="463"/>
      <c r="C5" s="463"/>
      <c r="D5" s="463"/>
      <c r="E5" s="463"/>
      <c r="F5" s="463"/>
      <c r="G5" s="463"/>
    </row>
    <row r="6" spans="1:7" ht="29" x14ac:dyDescent="0.35">
      <c r="A6" s="464" t="s">
        <v>90</v>
      </c>
      <c r="B6" s="465"/>
      <c r="C6" s="14" t="s">
        <v>237</v>
      </c>
      <c r="D6" s="14" t="s">
        <v>232</v>
      </c>
      <c r="E6" s="14" t="s">
        <v>238</v>
      </c>
      <c r="F6" s="14" t="s">
        <v>108</v>
      </c>
      <c r="G6" s="259"/>
    </row>
    <row r="7" spans="1:7" x14ac:dyDescent="0.35">
      <c r="A7" s="260"/>
      <c r="B7" s="261">
        <v>1</v>
      </c>
      <c r="C7" s="14">
        <v>2</v>
      </c>
      <c r="D7" s="14">
        <v>3</v>
      </c>
      <c r="E7" s="14">
        <v>4</v>
      </c>
      <c r="F7" s="14" t="s">
        <v>117</v>
      </c>
      <c r="G7" s="259"/>
    </row>
    <row r="8" spans="1:7" ht="16.5" customHeight="1" x14ac:dyDescent="0.35">
      <c r="A8" s="468" t="s">
        <v>201</v>
      </c>
      <c r="B8" s="469"/>
      <c r="C8" s="221">
        <f>C9+C57</f>
        <v>519602.00999999995</v>
      </c>
      <c r="D8" s="221"/>
      <c r="E8" s="221">
        <f>E9+E57</f>
        <v>520365.18</v>
      </c>
      <c r="F8" s="103">
        <f t="shared" ref="F8:F13" si="0">(E8/C8)*100</f>
        <v>100.14687587524922</v>
      </c>
    </row>
    <row r="9" spans="1:7" x14ac:dyDescent="0.35">
      <c r="A9" s="470" t="s">
        <v>124</v>
      </c>
      <c r="B9" s="471"/>
      <c r="C9" s="222">
        <f>C10+C18+C28+C39+C45+C51</f>
        <v>5908.12</v>
      </c>
      <c r="D9" s="222"/>
      <c r="E9" s="222">
        <f>E10+E18+E28+E39+E45+E51</f>
        <v>5851.63</v>
      </c>
      <c r="F9" s="104">
        <f t="shared" si="0"/>
        <v>99.043858283176377</v>
      </c>
    </row>
    <row r="10" spans="1:7" x14ac:dyDescent="0.35">
      <c r="A10" s="453" t="s">
        <v>158</v>
      </c>
      <c r="B10" s="454"/>
      <c r="C10" s="223">
        <f t="shared" ref="C10:E12" si="1">C11</f>
        <v>729.97</v>
      </c>
      <c r="D10" s="223"/>
      <c r="E10" s="223">
        <f>E11</f>
        <v>729.97</v>
      </c>
      <c r="F10" s="107">
        <f t="shared" si="0"/>
        <v>100</v>
      </c>
    </row>
    <row r="11" spans="1:7" x14ac:dyDescent="0.35">
      <c r="A11" s="455" t="s">
        <v>106</v>
      </c>
      <c r="B11" s="455"/>
      <c r="C11" s="224">
        <f t="shared" si="1"/>
        <v>729.97</v>
      </c>
      <c r="D11" s="224"/>
      <c r="E11" s="224">
        <f t="shared" si="1"/>
        <v>729.97</v>
      </c>
      <c r="F11" s="105">
        <f t="shared" si="0"/>
        <v>100</v>
      </c>
    </row>
    <row r="12" spans="1:7" x14ac:dyDescent="0.35">
      <c r="A12" s="40">
        <v>3</v>
      </c>
      <c r="B12" s="40" t="s">
        <v>7</v>
      </c>
      <c r="C12" s="228">
        <f t="shared" si="1"/>
        <v>729.97</v>
      </c>
      <c r="D12" s="356"/>
      <c r="E12" s="228">
        <f>E13</f>
        <v>729.97</v>
      </c>
      <c r="F12" s="106">
        <f t="shared" si="0"/>
        <v>100</v>
      </c>
    </row>
    <row r="13" spans="1:7" x14ac:dyDescent="0.35">
      <c r="A13" s="40">
        <v>31</v>
      </c>
      <c r="B13" s="40" t="s">
        <v>17</v>
      </c>
      <c r="C13" s="228">
        <v>729.97</v>
      </c>
      <c r="D13" s="356"/>
      <c r="E13" s="228">
        <f>E14+E16</f>
        <v>729.97</v>
      </c>
      <c r="F13" s="106">
        <f t="shared" si="0"/>
        <v>100</v>
      </c>
    </row>
    <row r="14" spans="1:7" x14ac:dyDescent="0.35">
      <c r="A14" s="86">
        <v>311</v>
      </c>
      <c r="B14" s="86" t="s">
        <v>35</v>
      </c>
      <c r="C14" s="355"/>
      <c r="D14" s="355"/>
      <c r="E14" s="230">
        <f>E15</f>
        <v>626.57000000000005</v>
      </c>
      <c r="F14" s="354"/>
    </row>
    <row r="15" spans="1:7" x14ac:dyDescent="0.35">
      <c r="A15" s="9">
        <v>3111</v>
      </c>
      <c r="B15" s="9" t="s">
        <v>18</v>
      </c>
      <c r="C15" s="358"/>
      <c r="D15" s="358"/>
      <c r="E15" s="226">
        <v>626.57000000000005</v>
      </c>
      <c r="F15" s="359"/>
    </row>
    <row r="16" spans="1:7" x14ac:dyDescent="0.35">
      <c r="A16" s="86">
        <v>313</v>
      </c>
      <c r="B16" s="86" t="s">
        <v>20</v>
      </c>
      <c r="C16" s="355"/>
      <c r="D16" s="355"/>
      <c r="E16" s="230">
        <f>E17</f>
        <v>103.4</v>
      </c>
      <c r="F16" s="354"/>
    </row>
    <row r="17" spans="1:6" x14ac:dyDescent="0.35">
      <c r="A17" s="9">
        <v>3132</v>
      </c>
      <c r="B17" s="9" t="s">
        <v>21</v>
      </c>
      <c r="C17" s="358"/>
      <c r="D17" s="358"/>
      <c r="E17" s="226">
        <v>103.4</v>
      </c>
      <c r="F17" s="359"/>
    </row>
    <row r="18" spans="1:6" x14ac:dyDescent="0.35">
      <c r="A18" s="456" t="s">
        <v>159</v>
      </c>
      <c r="B18" s="457"/>
      <c r="C18" s="223">
        <f>C19</f>
        <v>717.33</v>
      </c>
      <c r="D18" s="223"/>
      <c r="E18" s="223">
        <f t="shared" ref="E18" si="2">E19</f>
        <v>717.33</v>
      </c>
      <c r="F18" s="107">
        <f t="shared" ref="F18:F54" si="3">(E18/C18)*100</f>
        <v>100</v>
      </c>
    </row>
    <row r="19" spans="1:6" x14ac:dyDescent="0.35">
      <c r="A19" s="460" t="s">
        <v>103</v>
      </c>
      <c r="B19" s="461"/>
      <c r="C19" s="224">
        <f>C20+C24</f>
        <v>717.33</v>
      </c>
      <c r="D19" s="224"/>
      <c r="E19" s="224">
        <f t="shared" ref="E19" si="4">E20+E24</f>
        <v>717.33</v>
      </c>
      <c r="F19" s="105">
        <f t="shared" si="3"/>
        <v>100</v>
      </c>
    </row>
    <row r="20" spans="1:6" x14ac:dyDescent="0.35">
      <c r="A20" s="40">
        <v>3</v>
      </c>
      <c r="B20" s="40" t="s">
        <v>7</v>
      </c>
      <c r="C20" s="228">
        <f t="shared" ref="C20:E20" si="5">C21</f>
        <v>135.21</v>
      </c>
      <c r="D20" s="356"/>
      <c r="E20" s="228">
        <f t="shared" si="5"/>
        <v>135.21</v>
      </c>
      <c r="F20" s="362">
        <f t="shared" si="3"/>
        <v>100</v>
      </c>
    </row>
    <row r="21" spans="1:6" x14ac:dyDescent="0.35">
      <c r="A21" s="40">
        <v>37</v>
      </c>
      <c r="B21" s="256" t="s">
        <v>162</v>
      </c>
      <c r="C21" s="228">
        <v>135.21</v>
      </c>
      <c r="D21" s="356"/>
      <c r="E21" s="228">
        <f>E22</f>
        <v>135.21</v>
      </c>
      <c r="F21" s="362">
        <f t="shared" si="3"/>
        <v>100</v>
      </c>
    </row>
    <row r="22" spans="1:6" x14ac:dyDescent="0.35">
      <c r="A22" s="89">
        <v>372</v>
      </c>
      <c r="B22" s="258" t="s">
        <v>162</v>
      </c>
      <c r="C22" s="355"/>
      <c r="D22" s="355"/>
      <c r="E22" s="257">
        <f>E23</f>
        <v>135.21</v>
      </c>
      <c r="F22" s="292"/>
    </row>
    <row r="23" spans="1:6" x14ac:dyDescent="0.35">
      <c r="A23" s="9">
        <v>3722</v>
      </c>
      <c r="B23" s="16" t="s">
        <v>163</v>
      </c>
      <c r="C23" s="358"/>
      <c r="D23" s="357"/>
      <c r="E23" s="227">
        <v>135.21</v>
      </c>
      <c r="F23" s="293"/>
    </row>
    <row r="24" spans="1:6" x14ac:dyDescent="0.35">
      <c r="A24" s="40">
        <v>4</v>
      </c>
      <c r="B24" s="40" t="s">
        <v>105</v>
      </c>
      <c r="C24" s="228">
        <f>C25</f>
        <v>582.12</v>
      </c>
      <c r="D24" s="356"/>
      <c r="E24" s="228">
        <f t="shared" ref="E24:E25" si="6">E25</f>
        <v>582.12</v>
      </c>
      <c r="F24" s="106">
        <f t="shared" si="3"/>
        <v>100</v>
      </c>
    </row>
    <row r="25" spans="1:6" x14ac:dyDescent="0.35">
      <c r="A25" s="40">
        <v>42</v>
      </c>
      <c r="B25" s="40" t="s">
        <v>15</v>
      </c>
      <c r="C25" s="228">
        <v>582.12</v>
      </c>
      <c r="D25" s="356"/>
      <c r="E25" s="228">
        <f t="shared" si="6"/>
        <v>582.12</v>
      </c>
      <c r="F25" s="106">
        <f t="shared" si="3"/>
        <v>100</v>
      </c>
    </row>
    <row r="26" spans="1:6" x14ac:dyDescent="0.35">
      <c r="A26" s="89">
        <v>424</v>
      </c>
      <c r="B26" s="15" t="s">
        <v>74</v>
      </c>
      <c r="C26" s="355"/>
      <c r="D26" s="355"/>
      <c r="E26" s="257">
        <f>E27</f>
        <v>582.12</v>
      </c>
      <c r="F26" s="293"/>
    </row>
    <row r="27" spans="1:6" x14ac:dyDescent="0.35">
      <c r="A27" s="9">
        <v>4241</v>
      </c>
      <c r="B27" s="9" t="s">
        <v>74</v>
      </c>
      <c r="C27" s="355"/>
      <c r="D27" s="355"/>
      <c r="E27" s="230">
        <v>582.12</v>
      </c>
      <c r="F27" s="292"/>
    </row>
    <row r="28" spans="1:6" x14ac:dyDescent="0.35">
      <c r="A28" s="456" t="s">
        <v>239</v>
      </c>
      <c r="B28" s="457"/>
      <c r="C28" s="223">
        <f>C29+C34</f>
        <v>1340</v>
      </c>
      <c r="D28" s="223"/>
      <c r="E28" s="223">
        <f>E29+E34</f>
        <v>1336.13</v>
      </c>
      <c r="F28" s="107">
        <f t="shared" ref="F28:F31" si="7">(E28/C28)*100</f>
        <v>99.711194029850759</v>
      </c>
    </row>
    <row r="29" spans="1:6" x14ac:dyDescent="0.35">
      <c r="A29" s="460" t="s">
        <v>106</v>
      </c>
      <c r="B29" s="461"/>
      <c r="C29" s="224">
        <f>C30</f>
        <v>1100</v>
      </c>
      <c r="D29" s="224"/>
      <c r="E29" s="224">
        <f>E30</f>
        <v>1096.24</v>
      </c>
      <c r="F29" s="105">
        <f t="shared" si="7"/>
        <v>99.658181818181816</v>
      </c>
    </row>
    <row r="30" spans="1:6" x14ac:dyDescent="0.35">
      <c r="A30" s="40">
        <v>4</v>
      </c>
      <c r="B30" s="40" t="s">
        <v>105</v>
      </c>
      <c r="C30" s="228">
        <f t="shared" ref="C30:E30" si="8">C31</f>
        <v>1100</v>
      </c>
      <c r="D30" s="356"/>
      <c r="E30" s="228">
        <f t="shared" si="8"/>
        <v>1096.24</v>
      </c>
      <c r="F30" s="106">
        <f t="shared" si="7"/>
        <v>99.658181818181816</v>
      </c>
    </row>
    <row r="31" spans="1:6" x14ac:dyDescent="0.35">
      <c r="A31" s="40">
        <v>42</v>
      </c>
      <c r="B31" s="40" t="s">
        <v>15</v>
      </c>
      <c r="C31" s="228">
        <v>1100</v>
      </c>
      <c r="D31" s="356"/>
      <c r="E31" s="228">
        <f>E32</f>
        <v>1096.24</v>
      </c>
      <c r="F31" s="106">
        <f t="shared" si="7"/>
        <v>99.658181818181816</v>
      </c>
    </row>
    <row r="32" spans="1:6" x14ac:dyDescent="0.35">
      <c r="A32" s="390">
        <v>424</v>
      </c>
      <c r="B32" s="89" t="s">
        <v>74</v>
      </c>
      <c r="C32" s="356"/>
      <c r="D32" s="356"/>
      <c r="E32" s="391">
        <f>E33</f>
        <v>1096.24</v>
      </c>
      <c r="F32" s="359"/>
    </row>
    <row r="33" spans="1:6" x14ac:dyDescent="0.35">
      <c r="A33" s="9">
        <v>4241</v>
      </c>
      <c r="B33" s="9" t="s">
        <v>240</v>
      </c>
      <c r="C33" s="358"/>
      <c r="D33" s="358"/>
      <c r="E33" s="229">
        <v>1096.24</v>
      </c>
      <c r="F33" s="359"/>
    </row>
    <row r="34" spans="1:6" x14ac:dyDescent="0.35">
      <c r="A34" s="460" t="s">
        <v>103</v>
      </c>
      <c r="B34" s="461"/>
      <c r="C34" s="224">
        <f>C35</f>
        <v>240</v>
      </c>
      <c r="D34" s="224"/>
      <c r="E34" s="224">
        <f>E35</f>
        <v>239.89</v>
      </c>
      <c r="F34" s="105">
        <f t="shared" ref="F34:F36" si="9">(E34/C34)*100</f>
        <v>99.954166666666666</v>
      </c>
    </row>
    <row r="35" spans="1:6" x14ac:dyDescent="0.35">
      <c r="A35" s="40">
        <v>4</v>
      </c>
      <c r="B35" s="40" t="s">
        <v>105</v>
      </c>
      <c r="C35" s="228">
        <f t="shared" ref="C35:E35" si="10">C36</f>
        <v>240</v>
      </c>
      <c r="D35" s="356"/>
      <c r="E35" s="228">
        <f t="shared" si="10"/>
        <v>239.89</v>
      </c>
      <c r="F35" s="106">
        <f t="shared" si="9"/>
        <v>99.954166666666666</v>
      </c>
    </row>
    <row r="36" spans="1:6" x14ac:dyDescent="0.35">
      <c r="A36" s="40">
        <v>42</v>
      </c>
      <c r="B36" s="40" t="s">
        <v>15</v>
      </c>
      <c r="C36" s="228">
        <v>240</v>
      </c>
      <c r="D36" s="356"/>
      <c r="E36" s="228">
        <f>E37</f>
        <v>239.89</v>
      </c>
      <c r="F36" s="106">
        <f t="shared" si="9"/>
        <v>99.954166666666666</v>
      </c>
    </row>
    <row r="37" spans="1:6" x14ac:dyDescent="0.35">
      <c r="A37" s="390">
        <v>424</v>
      </c>
      <c r="B37" s="89" t="s">
        <v>74</v>
      </c>
      <c r="C37" s="356"/>
      <c r="D37" s="356"/>
      <c r="E37" s="391">
        <f>E38</f>
        <v>239.89</v>
      </c>
      <c r="F37" s="359"/>
    </row>
    <row r="38" spans="1:6" x14ac:dyDescent="0.35">
      <c r="A38" s="9">
        <v>4241</v>
      </c>
      <c r="B38" s="9" t="s">
        <v>240</v>
      </c>
      <c r="C38" s="358"/>
      <c r="D38" s="358"/>
      <c r="E38" s="229">
        <v>239.89</v>
      </c>
      <c r="F38" s="359"/>
    </row>
    <row r="39" spans="1:6" x14ac:dyDescent="0.35">
      <c r="A39" s="267" t="s">
        <v>241</v>
      </c>
      <c r="B39" s="268"/>
      <c r="C39" s="269">
        <f>C40</f>
        <v>12</v>
      </c>
      <c r="D39" s="269"/>
      <c r="E39" s="269">
        <f t="shared" ref="E39:E42" si="11">E40</f>
        <v>12</v>
      </c>
      <c r="F39" s="106">
        <f t="shared" ref="F39:F42" si="12">(E39/C39)*100</f>
        <v>100</v>
      </c>
    </row>
    <row r="40" spans="1:6" x14ac:dyDescent="0.35">
      <c r="A40" s="270" t="s">
        <v>242</v>
      </c>
      <c r="B40" s="271"/>
      <c r="C40" s="272">
        <f>C41</f>
        <v>12</v>
      </c>
      <c r="D40" s="272"/>
      <c r="E40" s="272">
        <f t="shared" si="11"/>
        <v>12</v>
      </c>
      <c r="F40" s="106">
        <f t="shared" si="12"/>
        <v>100</v>
      </c>
    </row>
    <row r="41" spans="1:6" x14ac:dyDescent="0.35">
      <c r="A41" s="40">
        <v>3</v>
      </c>
      <c r="B41" s="40" t="s">
        <v>7</v>
      </c>
      <c r="C41" s="392">
        <f>C42</f>
        <v>12</v>
      </c>
      <c r="D41" s="393"/>
      <c r="E41" s="392">
        <f t="shared" si="11"/>
        <v>12</v>
      </c>
      <c r="F41" s="106">
        <f t="shared" si="12"/>
        <v>100</v>
      </c>
    </row>
    <row r="42" spans="1:6" x14ac:dyDescent="0.35">
      <c r="A42" s="40">
        <v>32</v>
      </c>
      <c r="B42" s="40" t="s">
        <v>8</v>
      </c>
      <c r="C42" s="228">
        <v>12</v>
      </c>
      <c r="D42" s="356"/>
      <c r="E42" s="228">
        <f t="shared" si="11"/>
        <v>12</v>
      </c>
      <c r="F42" s="106">
        <f t="shared" si="12"/>
        <v>100</v>
      </c>
    </row>
    <row r="43" spans="1:6" x14ac:dyDescent="0.35">
      <c r="A43" s="86">
        <v>322</v>
      </c>
      <c r="B43" s="86" t="s">
        <v>9</v>
      </c>
      <c r="C43" s="355"/>
      <c r="D43" s="355"/>
      <c r="E43" s="230">
        <f>E44</f>
        <v>12</v>
      </c>
      <c r="F43" s="354"/>
    </row>
    <row r="44" spans="1:6" x14ac:dyDescent="0.35">
      <c r="A44" s="86">
        <v>3222</v>
      </c>
      <c r="B44" s="86" t="s">
        <v>46</v>
      </c>
      <c r="C44" s="355"/>
      <c r="D44" s="355"/>
      <c r="E44" s="230">
        <v>12</v>
      </c>
      <c r="F44" s="354"/>
    </row>
    <row r="45" spans="1:6" x14ac:dyDescent="0.35">
      <c r="A45" s="267" t="s">
        <v>203</v>
      </c>
      <c r="B45" s="268"/>
      <c r="C45" s="269">
        <f>C46</f>
        <v>3077.62</v>
      </c>
      <c r="D45" s="269"/>
      <c r="E45" s="269">
        <f t="shared" ref="E45:E47" si="13">E46</f>
        <v>3025</v>
      </c>
      <c r="F45" s="106">
        <f t="shared" si="3"/>
        <v>98.29023726126033</v>
      </c>
    </row>
    <row r="46" spans="1:6" x14ac:dyDescent="0.35">
      <c r="A46" s="270" t="s">
        <v>202</v>
      </c>
      <c r="B46" s="271"/>
      <c r="C46" s="272">
        <f>C47</f>
        <v>3077.62</v>
      </c>
      <c r="D46" s="272"/>
      <c r="E46" s="272">
        <f t="shared" si="13"/>
        <v>3025</v>
      </c>
      <c r="F46" s="106">
        <f t="shared" si="3"/>
        <v>98.29023726126033</v>
      </c>
    </row>
    <row r="47" spans="1:6" x14ac:dyDescent="0.35">
      <c r="A47" s="40">
        <v>3</v>
      </c>
      <c r="B47" s="40" t="s">
        <v>7</v>
      </c>
      <c r="C47" s="230">
        <f>C48</f>
        <v>3077.62</v>
      </c>
      <c r="D47" s="355"/>
      <c r="E47" s="230">
        <f t="shared" si="13"/>
        <v>3025</v>
      </c>
      <c r="F47" s="106">
        <f t="shared" si="3"/>
        <v>98.29023726126033</v>
      </c>
    </row>
    <row r="48" spans="1:6" x14ac:dyDescent="0.35">
      <c r="A48" s="40">
        <v>32</v>
      </c>
      <c r="B48" s="40" t="s">
        <v>8</v>
      </c>
      <c r="C48" s="228">
        <v>3077.62</v>
      </c>
      <c r="D48" s="356"/>
      <c r="E48" s="228">
        <f t="shared" ref="E48" si="14">E49</f>
        <v>3025</v>
      </c>
      <c r="F48" s="106">
        <f t="shared" si="3"/>
        <v>98.29023726126033</v>
      </c>
    </row>
    <row r="49" spans="1:6" x14ac:dyDescent="0.35">
      <c r="A49" s="86">
        <v>322</v>
      </c>
      <c r="B49" s="86" t="s">
        <v>9</v>
      </c>
      <c r="C49" s="355"/>
      <c r="D49" s="355"/>
      <c r="E49" s="230">
        <f>E50</f>
        <v>3025</v>
      </c>
      <c r="F49" s="354"/>
    </row>
    <row r="50" spans="1:6" x14ac:dyDescent="0.35">
      <c r="A50" s="86">
        <v>3222</v>
      </c>
      <c r="B50" s="86" t="s">
        <v>46</v>
      </c>
      <c r="C50" s="355"/>
      <c r="D50" s="355"/>
      <c r="E50" s="230">
        <v>3025</v>
      </c>
      <c r="F50" s="354"/>
    </row>
    <row r="51" spans="1:6" x14ac:dyDescent="0.35">
      <c r="A51" s="456" t="s">
        <v>160</v>
      </c>
      <c r="B51" s="457"/>
      <c r="C51" s="223">
        <f>C52</f>
        <v>31.2</v>
      </c>
      <c r="D51" s="223"/>
      <c r="E51" s="223">
        <f t="shared" ref="C51:E53" si="15">E52</f>
        <v>31.2</v>
      </c>
      <c r="F51" s="107">
        <f t="shared" si="3"/>
        <v>100</v>
      </c>
    </row>
    <row r="52" spans="1:6" x14ac:dyDescent="0.35">
      <c r="A52" s="460" t="s">
        <v>103</v>
      </c>
      <c r="B52" s="461"/>
      <c r="C52" s="224">
        <f>C53</f>
        <v>31.2</v>
      </c>
      <c r="D52" s="224"/>
      <c r="E52" s="224">
        <f>E53</f>
        <v>31.2</v>
      </c>
      <c r="F52" s="105">
        <f t="shared" si="3"/>
        <v>100</v>
      </c>
    </row>
    <row r="53" spans="1:6" x14ac:dyDescent="0.35">
      <c r="A53" s="40">
        <v>3</v>
      </c>
      <c r="B53" s="40" t="s">
        <v>7</v>
      </c>
      <c r="C53" s="228">
        <f t="shared" si="15"/>
        <v>31.2</v>
      </c>
      <c r="D53" s="356"/>
      <c r="E53" s="228">
        <f t="shared" si="15"/>
        <v>31.2</v>
      </c>
      <c r="F53" s="106">
        <f t="shared" si="3"/>
        <v>100</v>
      </c>
    </row>
    <row r="54" spans="1:6" x14ac:dyDescent="0.35">
      <c r="A54" s="40">
        <v>38</v>
      </c>
      <c r="B54" s="40" t="s">
        <v>122</v>
      </c>
      <c r="C54" s="228">
        <v>31.2</v>
      </c>
      <c r="D54" s="356"/>
      <c r="E54" s="228">
        <f>E55</f>
        <v>31.2</v>
      </c>
      <c r="F54" s="106">
        <f t="shared" si="3"/>
        <v>100</v>
      </c>
    </row>
    <row r="55" spans="1:6" x14ac:dyDescent="0.35">
      <c r="A55" s="40">
        <v>381</v>
      </c>
      <c r="B55" s="89" t="s">
        <v>71</v>
      </c>
      <c r="C55" s="356"/>
      <c r="D55" s="356"/>
      <c r="E55" s="228">
        <f>E56</f>
        <v>31.2</v>
      </c>
      <c r="F55" s="359"/>
    </row>
    <row r="56" spans="1:6" x14ac:dyDescent="0.35">
      <c r="A56" s="9">
        <v>3812</v>
      </c>
      <c r="B56" s="9" t="s">
        <v>123</v>
      </c>
      <c r="C56" s="358"/>
      <c r="D56" s="358"/>
      <c r="E56" s="229">
        <v>31.2</v>
      </c>
      <c r="F56" s="359"/>
    </row>
    <row r="57" spans="1:6" x14ac:dyDescent="0.35">
      <c r="A57" s="466" t="s">
        <v>155</v>
      </c>
      <c r="B57" s="467"/>
      <c r="C57" s="222">
        <f>C58+C111</f>
        <v>513693.88999999996</v>
      </c>
      <c r="D57" s="222"/>
      <c r="E57" s="222">
        <f>E58+E111</f>
        <v>514513.55</v>
      </c>
      <c r="F57" s="104">
        <f t="shared" ref="F57:F103" si="16">(E57/C57)*100</f>
        <v>100.1595619523526</v>
      </c>
    </row>
    <row r="58" spans="1:6" x14ac:dyDescent="0.35">
      <c r="A58" s="458" t="s">
        <v>156</v>
      </c>
      <c r="B58" s="458"/>
      <c r="C58" s="269">
        <f>+C65+C93+C108+C59+C62</f>
        <v>485638.83999999997</v>
      </c>
      <c r="D58" s="269"/>
      <c r="E58" s="269">
        <f>E59+E62+E65+E93+E108</f>
        <v>486458.48</v>
      </c>
      <c r="F58" s="273">
        <f t="shared" si="16"/>
        <v>100.16877562758366</v>
      </c>
    </row>
    <row r="59" spans="1:6" x14ac:dyDescent="0.35">
      <c r="A59" s="270" t="s">
        <v>243</v>
      </c>
      <c r="B59" s="271"/>
      <c r="C59" s="394">
        <f>C60</f>
        <v>0.05</v>
      </c>
      <c r="D59" s="394"/>
      <c r="E59" s="394">
        <f t="shared" ref="E59:E63" si="17">E60</f>
        <v>0</v>
      </c>
      <c r="F59" s="106">
        <f t="shared" si="16"/>
        <v>0</v>
      </c>
    </row>
    <row r="60" spans="1:6" x14ac:dyDescent="0.35">
      <c r="A60" s="40">
        <v>3</v>
      </c>
      <c r="B60" s="40" t="s">
        <v>7</v>
      </c>
      <c r="C60" s="392">
        <f>C61</f>
        <v>0.05</v>
      </c>
      <c r="D60" s="393"/>
      <c r="E60" s="392">
        <f t="shared" si="17"/>
        <v>0</v>
      </c>
      <c r="F60" s="106">
        <f t="shared" si="16"/>
        <v>0</v>
      </c>
    </row>
    <row r="61" spans="1:6" x14ac:dyDescent="0.35">
      <c r="A61" s="40">
        <v>32</v>
      </c>
      <c r="B61" s="40" t="s">
        <v>8</v>
      </c>
      <c r="C61" s="228">
        <v>0.05</v>
      </c>
      <c r="D61" s="356"/>
      <c r="E61" s="228">
        <v>0</v>
      </c>
      <c r="F61" s="106">
        <f t="shared" si="16"/>
        <v>0</v>
      </c>
    </row>
    <row r="62" spans="1:6" x14ac:dyDescent="0.35">
      <c r="A62" s="270" t="s">
        <v>244</v>
      </c>
      <c r="B62" s="271"/>
      <c r="C62" s="272">
        <f>C63</f>
        <v>0.01</v>
      </c>
      <c r="D62" s="272"/>
      <c r="E62" s="272">
        <f t="shared" si="17"/>
        <v>0</v>
      </c>
      <c r="F62" s="106">
        <f t="shared" ref="F62:F64" si="18">(E62/C62)*100</f>
        <v>0</v>
      </c>
    </row>
    <row r="63" spans="1:6" x14ac:dyDescent="0.35">
      <c r="A63" s="40">
        <v>3</v>
      </c>
      <c r="B63" s="40" t="s">
        <v>7</v>
      </c>
      <c r="C63" s="392">
        <f>C64</f>
        <v>0.01</v>
      </c>
      <c r="D63" s="393"/>
      <c r="E63" s="392">
        <f t="shared" si="17"/>
        <v>0</v>
      </c>
      <c r="F63" s="106">
        <f t="shared" si="18"/>
        <v>0</v>
      </c>
    </row>
    <row r="64" spans="1:6" x14ac:dyDescent="0.35">
      <c r="A64" s="40">
        <v>32</v>
      </c>
      <c r="B64" s="40" t="s">
        <v>8</v>
      </c>
      <c r="C64" s="228">
        <v>0.01</v>
      </c>
      <c r="D64" s="356"/>
      <c r="E64" s="228">
        <v>0</v>
      </c>
      <c r="F64" s="106">
        <f t="shared" si="18"/>
        <v>0</v>
      </c>
    </row>
    <row r="65" spans="1:6" x14ac:dyDescent="0.35">
      <c r="A65" s="455" t="s">
        <v>98</v>
      </c>
      <c r="B65" s="455"/>
      <c r="C65" s="224">
        <f t="shared" ref="C65" si="19">C66</f>
        <v>19966.669999999998</v>
      </c>
      <c r="D65" s="224"/>
      <c r="E65" s="224">
        <f>E66</f>
        <v>19947.52</v>
      </c>
      <c r="F65" s="105">
        <f t="shared" si="16"/>
        <v>99.90409016626208</v>
      </c>
    </row>
    <row r="66" spans="1:6" x14ac:dyDescent="0.35">
      <c r="A66" s="40">
        <v>3</v>
      </c>
      <c r="B66" s="40" t="s">
        <v>7</v>
      </c>
      <c r="C66" s="228">
        <f>C67+C90</f>
        <v>19966.669999999998</v>
      </c>
      <c r="D66" s="356"/>
      <c r="E66" s="228">
        <f>E67+E90</f>
        <v>19947.52</v>
      </c>
      <c r="F66" s="106">
        <f t="shared" si="16"/>
        <v>99.90409016626208</v>
      </c>
    </row>
    <row r="67" spans="1:6" x14ac:dyDescent="0.35">
      <c r="A67" s="40">
        <v>32</v>
      </c>
      <c r="B67" s="40" t="s">
        <v>8</v>
      </c>
      <c r="C67" s="228">
        <v>19741.669999999998</v>
      </c>
      <c r="D67" s="356"/>
      <c r="E67" s="228">
        <f>E68+E71+E77+E85</f>
        <v>19726.34</v>
      </c>
      <c r="F67" s="106">
        <f t="shared" si="16"/>
        <v>99.922346994960421</v>
      </c>
    </row>
    <row r="68" spans="1:6" x14ac:dyDescent="0.35">
      <c r="A68" s="40">
        <v>321</v>
      </c>
      <c r="B68" s="40" t="s">
        <v>92</v>
      </c>
      <c r="C68" s="356"/>
      <c r="D68" s="356"/>
      <c r="E68" s="228">
        <f>E69+E70</f>
        <v>1931.32</v>
      </c>
      <c r="F68" s="359"/>
    </row>
    <row r="69" spans="1:6" x14ac:dyDescent="0.35">
      <c r="A69" s="15">
        <v>3211</v>
      </c>
      <c r="B69" s="15" t="s">
        <v>93</v>
      </c>
      <c r="C69" s="358"/>
      <c r="D69" s="358"/>
      <c r="E69" s="229">
        <v>1651.32</v>
      </c>
      <c r="F69" s="359"/>
    </row>
    <row r="70" spans="1:6" x14ac:dyDescent="0.35">
      <c r="A70" s="15">
        <v>3213</v>
      </c>
      <c r="B70" s="15" t="s">
        <v>99</v>
      </c>
      <c r="C70" s="358"/>
      <c r="D70" s="358"/>
      <c r="E70" s="229">
        <v>280</v>
      </c>
      <c r="F70" s="359"/>
    </row>
    <row r="71" spans="1:6" x14ac:dyDescent="0.35">
      <c r="A71" s="40">
        <v>322</v>
      </c>
      <c r="B71" s="40" t="s">
        <v>9</v>
      </c>
      <c r="C71" s="356"/>
      <c r="D71" s="356"/>
      <c r="E71" s="228">
        <f>SUM(E72:E76)</f>
        <v>7268.27</v>
      </c>
      <c r="F71" s="359"/>
    </row>
    <row r="72" spans="1:6" x14ac:dyDescent="0.35">
      <c r="A72" s="15">
        <v>3221</v>
      </c>
      <c r="B72" s="15" t="s">
        <v>94</v>
      </c>
      <c r="C72" s="358"/>
      <c r="D72" s="358"/>
      <c r="E72" s="229">
        <v>3052.88</v>
      </c>
      <c r="F72" s="359"/>
    </row>
    <row r="73" spans="1:6" x14ac:dyDescent="0.35">
      <c r="A73" s="15">
        <v>3222</v>
      </c>
      <c r="B73" s="15" t="s">
        <v>46</v>
      </c>
      <c r="C73" s="358"/>
      <c r="D73" s="358"/>
      <c r="E73" s="229">
        <v>710</v>
      </c>
      <c r="F73" s="359"/>
    </row>
    <row r="74" spans="1:6" x14ac:dyDescent="0.35">
      <c r="A74" s="15">
        <v>3223</v>
      </c>
      <c r="B74" s="15" t="s">
        <v>100</v>
      </c>
      <c r="C74" s="358"/>
      <c r="D74" s="358"/>
      <c r="E74" s="229">
        <v>2383.54</v>
      </c>
      <c r="F74" s="359"/>
    </row>
    <row r="75" spans="1:6" x14ac:dyDescent="0.35">
      <c r="A75" s="15">
        <v>3224</v>
      </c>
      <c r="B75" s="15" t="s">
        <v>165</v>
      </c>
      <c r="C75" s="358"/>
      <c r="D75" s="358"/>
      <c r="E75" s="229">
        <v>441.21</v>
      </c>
      <c r="F75" s="359"/>
    </row>
    <row r="76" spans="1:6" x14ac:dyDescent="0.35">
      <c r="A76" s="15">
        <v>3225</v>
      </c>
      <c r="B76" s="15" t="s">
        <v>10</v>
      </c>
      <c r="C76" s="358"/>
      <c r="D76" s="358"/>
      <c r="E76" s="229">
        <v>680.64</v>
      </c>
      <c r="F76" s="359"/>
    </row>
    <row r="77" spans="1:6" x14ac:dyDescent="0.35">
      <c r="A77" s="40">
        <v>323</v>
      </c>
      <c r="B77" s="40" t="s">
        <v>11</v>
      </c>
      <c r="C77" s="356"/>
      <c r="D77" s="356"/>
      <c r="E77" s="228">
        <f>SUM(E78:E84)</f>
        <v>9001.02</v>
      </c>
      <c r="F77" s="359"/>
    </row>
    <row r="78" spans="1:6" x14ac:dyDescent="0.35">
      <c r="A78" s="15">
        <v>3231</v>
      </c>
      <c r="B78" s="15" t="s">
        <v>95</v>
      </c>
      <c r="C78" s="358"/>
      <c r="D78" s="358"/>
      <c r="E78" s="229">
        <v>642.14</v>
      </c>
      <c r="F78" s="359"/>
    </row>
    <row r="79" spans="1:6" x14ac:dyDescent="0.35">
      <c r="A79" s="9">
        <v>3232</v>
      </c>
      <c r="B79" s="9" t="s">
        <v>96</v>
      </c>
      <c r="C79" s="358"/>
      <c r="D79" s="358"/>
      <c r="E79" s="226">
        <v>4223.75</v>
      </c>
      <c r="F79" s="359"/>
    </row>
    <row r="80" spans="1:6" x14ac:dyDescent="0.35">
      <c r="A80" s="9">
        <v>3234</v>
      </c>
      <c r="B80" s="9" t="s">
        <v>101</v>
      </c>
      <c r="C80" s="358"/>
      <c r="D80" s="358"/>
      <c r="E80" s="226">
        <v>637.09</v>
      </c>
      <c r="F80" s="359"/>
    </row>
    <row r="81" spans="1:12" x14ac:dyDescent="0.35">
      <c r="A81" s="9">
        <v>3236</v>
      </c>
      <c r="B81" s="9" t="s">
        <v>102</v>
      </c>
      <c r="C81" s="358"/>
      <c r="D81" s="358"/>
      <c r="E81" s="226">
        <v>1274.1600000000001</v>
      </c>
      <c r="F81" s="359"/>
    </row>
    <row r="82" spans="1:12" x14ac:dyDescent="0.35">
      <c r="A82" s="9">
        <v>3237</v>
      </c>
      <c r="B82" s="9" t="s">
        <v>245</v>
      </c>
      <c r="C82" s="358"/>
      <c r="D82" s="358"/>
      <c r="E82" s="226">
        <v>150</v>
      </c>
      <c r="F82" s="359"/>
    </row>
    <row r="83" spans="1:12" x14ac:dyDescent="0.35">
      <c r="A83" s="9">
        <v>3238</v>
      </c>
      <c r="B83" s="9" t="s">
        <v>57</v>
      </c>
      <c r="C83" s="358"/>
      <c r="D83" s="358"/>
      <c r="E83" s="226">
        <v>1938.88</v>
      </c>
      <c r="F83" s="359"/>
    </row>
    <row r="84" spans="1:12" x14ac:dyDescent="0.35">
      <c r="A84" s="9">
        <v>3239</v>
      </c>
      <c r="B84" s="9" t="s">
        <v>246</v>
      </c>
      <c r="C84" s="358"/>
      <c r="D84" s="358"/>
      <c r="E84" s="226">
        <v>135</v>
      </c>
      <c r="F84" s="359"/>
    </row>
    <row r="85" spans="1:12" x14ac:dyDescent="0.35">
      <c r="A85" s="39">
        <v>329</v>
      </c>
      <c r="B85" s="39" t="s">
        <v>12</v>
      </c>
      <c r="C85" s="356"/>
      <c r="D85" s="356"/>
      <c r="E85" s="225">
        <f>SUM(E86:E89)</f>
        <v>1525.73</v>
      </c>
      <c r="F85" s="359"/>
    </row>
    <row r="86" spans="1:12" x14ac:dyDescent="0.35">
      <c r="A86" s="9">
        <v>3292</v>
      </c>
      <c r="B86" s="9" t="s">
        <v>147</v>
      </c>
      <c r="C86" s="358"/>
      <c r="D86" s="358"/>
      <c r="E86" s="226">
        <v>530.29</v>
      </c>
      <c r="F86" s="359"/>
    </row>
    <row r="87" spans="1:12" x14ac:dyDescent="0.35">
      <c r="A87" s="9">
        <v>3294</v>
      </c>
      <c r="B87" s="9" t="s">
        <v>60</v>
      </c>
      <c r="C87" s="358"/>
      <c r="D87" s="358"/>
      <c r="E87" s="226">
        <v>195</v>
      </c>
      <c r="F87" s="359"/>
    </row>
    <row r="88" spans="1:12" x14ac:dyDescent="0.35">
      <c r="A88" s="9">
        <v>3295</v>
      </c>
      <c r="B88" s="9" t="s">
        <v>61</v>
      </c>
      <c r="C88" s="358"/>
      <c r="D88" s="358"/>
      <c r="E88" s="226">
        <v>127.44</v>
      </c>
      <c r="F88" s="359"/>
    </row>
    <row r="89" spans="1:12" x14ac:dyDescent="0.35">
      <c r="A89" s="9">
        <v>3299</v>
      </c>
      <c r="B89" s="9" t="s">
        <v>12</v>
      </c>
      <c r="C89" s="358"/>
      <c r="D89" s="358"/>
      <c r="E89" s="226">
        <v>673</v>
      </c>
      <c r="F89" s="359"/>
    </row>
    <row r="90" spans="1:12" x14ac:dyDescent="0.35">
      <c r="A90" s="40">
        <v>34</v>
      </c>
      <c r="B90" s="40" t="s">
        <v>13</v>
      </c>
      <c r="C90" s="228">
        <v>225</v>
      </c>
      <c r="D90" s="356"/>
      <c r="E90" s="228">
        <f>E91</f>
        <v>221.18</v>
      </c>
      <c r="F90" s="106">
        <f t="shared" si="16"/>
        <v>98.302222222222227</v>
      </c>
    </row>
    <row r="91" spans="1:12" x14ac:dyDescent="0.35">
      <c r="A91" s="40">
        <v>343</v>
      </c>
      <c r="B91" s="15" t="s">
        <v>14</v>
      </c>
      <c r="C91" s="356"/>
      <c r="D91" s="356"/>
      <c r="E91" s="228">
        <f>E92</f>
        <v>221.18</v>
      </c>
      <c r="F91" s="359"/>
    </row>
    <row r="92" spans="1:12" x14ac:dyDescent="0.35">
      <c r="A92" s="15">
        <v>3431</v>
      </c>
      <c r="B92" s="15" t="s">
        <v>97</v>
      </c>
      <c r="C92" s="358"/>
      <c r="D92" s="358"/>
      <c r="E92" s="229">
        <v>221.18</v>
      </c>
      <c r="F92" s="359"/>
    </row>
    <row r="93" spans="1:12" x14ac:dyDescent="0.35">
      <c r="A93" s="452" t="s">
        <v>103</v>
      </c>
      <c r="B93" s="452"/>
      <c r="C93" s="224">
        <f>C94</f>
        <v>465000</v>
      </c>
      <c r="D93" s="224"/>
      <c r="E93" s="224">
        <f t="shared" ref="E93" si="20">E94</f>
        <v>466510.95999999996</v>
      </c>
      <c r="F93" s="105">
        <f t="shared" si="16"/>
        <v>100.3249376344086</v>
      </c>
      <c r="H93" s="338"/>
      <c r="I93" s="338"/>
      <c r="J93" s="338"/>
      <c r="K93" s="338"/>
      <c r="L93" s="338"/>
    </row>
    <row r="94" spans="1:12" x14ac:dyDescent="0.35">
      <c r="A94" s="40">
        <v>3</v>
      </c>
      <c r="B94" s="40" t="s">
        <v>7</v>
      </c>
      <c r="C94" s="228">
        <f>C95+C103</f>
        <v>465000</v>
      </c>
      <c r="D94" s="356"/>
      <c r="E94" s="228">
        <f>E95+E103</f>
        <v>466510.95999999996</v>
      </c>
      <c r="F94" s="106">
        <f t="shared" si="16"/>
        <v>100.3249376344086</v>
      </c>
      <c r="H94" s="338"/>
      <c r="I94" s="338"/>
      <c r="J94" s="338"/>
      <c r="K94" s="338"/>
      <c r="L94" s="338"/>
    </row>
    <row r="95" spans="1:12" x14ac:dyDescent="0.35">
      <c r="A95" s="40">
        <v>31</v>
      </c>
      <c r="B95" s="40" t="s">
        <v>17</v>
      </c>
      <c r="C95" s="228">
        <v>440000</v>
      </c>
      <c r="D95" s="356"/>
      <c r="E95" s="363">
        <f>E96+E98+E100</f>
        <v>442077.69999999995</v>
      </c>
      <c r="F95" s="106">
        <f t="shared" si="16"/>
        <v>100.47220454545453</v>
      </c>
      <c r="H95" s="338"/>
      <c r="I95" s="338"/>
      <c r="J95" s="338"/>
      <c r="K95" s="338"/>
      <c r="L95" s="338"/>
    </row>
    <row r="96" spans="1:12" x14ac:dyDescent="0.35">
      <c r="A96" s="40">
        <v>311</v>
      </c>
      <c r="B96" s="15" t="s">
        <v>35</v>
      </c>
      <c r="C96" s="356"/>
      <c r="D96" s="356"/>
      <c r="E96" s="228">
        <f>E97</f>
        <v>366191.51</v>
      </c>
      <c r="F96" s="359"/>
      <c r="H96" s="338"/>
      <c r="I96" s="338"/>
      <c r="J96" s="338"/>
      <c r="K96" s="338"/>
      <c r="L96" s="338"/>
    </row>
    <row r="97" spans="1:12" x14ac:dyDescent="0.35">
      <c r="A97" s="15">
        <v>3111</v>
      </c>
      <c r="B97" s="15" t="s">
        <v>91</v>
      </c>
      <c r="C97" s="358"/>
      <c r="D97" s="358"/>
      <c r="E97" s="229">
        <v>366191.51</v>
      </c>
      <c r="F97" s="359"/>
      <c r="H97" s="338"/>
      <c r="I97" s="338"/>
      <c r="J97" s="338"/>
      <c r="K97" s="338"/>
      <c r="L97" s="338"/>
    </row>
    <row r="98" spans="1:12" x14ac:dyDescent="0.35">
      <c r="A98" s="40">
        <v>312</v>
      </c>
      <c r="B98" s="15" t="s">
        <v>19</v>
      </c>
      <c r="C98" s="358"/>
      <c r="D98" s="358"/>
      <c r="E98" s="228">
        <f>E99</f>
        <v>15462.16</v>
      </c>
      <c r="F98" s="359"/>
      <c r="H98" s="338"/>
      <c r="I98" s="338"/>
      <c r="J98" s="338"/>
      <c r="K98" s="338"/>
      <c r="L98" s="338"/>
    </row>
    <row r="99" spans="1:12" x14ac:dyDescent="0.35">
      <c r="A99" s="15">
        <v>3121</v>
      </c>
      <c r="B99" s="15" t="s">
        <v>19</v>
      </c>
      <c r="C99" s="358"/>
      <c r="D99" s="358"/>
      <c r="E99" s="229">
        <v>15462.16</v>
      </c>
      <c r="F99" s="359"/>
      <c r="H99" s="338"/>
      <c r="I99" s="338"/>
      <c r="J99" s="338"/>
      <c r="K99" s="338"/>
      <c r="L99" s="338"/>
    </row>
    <row r="100" spans="1:12" x14ac:dyDescent="0.35">
      <c r="A100" s="40">
        <v>313</v>
      </c>
      <c r="B100" s="15" t="s">
        <v>20</v>
      </c>
      <c r="C100" s="356"/>
      <c r="D100" s="356"/>
      <c r="E100" s="228">
        <f>E101+E102</f>
        <v>60424.03</v>
      </c>
      <c r="F100" s="359"/>
      <c r="H100" s="338"/>
      <c r="I100" s="338"/>
      <c r="J100" s="338"/>
      <c r="K100" s="338"/>
      <c r="L100" s="338"/>
    </row>
    <row r="101" spans="1:12" x14ac:dyDescent="0.35">
      <c r="A101" s="15">
        <v>3132</v>
      </c>
      <c r="B101" s="15" t="s">
        <v>21</v>
      </c>
      <c r="C101" s="358"/>
      <c r="D101" s="358"/>
      <c r="E101" s="229">
        <v>60424.03</v>
      </c>
      <c r="F101" s="359"/>
      <c r="H101" s="338"/>
      <c r="I101" s="338"/>
      <c r="J101" s="338"/>
      <c r="K101" s="338"/>
      <c r="L101" s="338"/>
    </row>
    <row r="102" spans="1:12" x14ac:dyDescent="0.35">
      <c r="A102" s="15">
        <v>3133</v>
      </c>
      <c r="B102" s="15" t="s">
        <v>104</v>
      </c>
      <c r="C102" s="358"/>
      <c r="D102" s="358"/>
      <c r="E102" s="229">
        <v>0</v>
      </c>
      <c r="F102" s="359"/>
      <c r="H102" s="338"/>
      <c r="I102" s="338"/>
      <c r="J102" s="338"/>
      <c r="K102" s="338"/>
      <c r="L102" s="338"/>
    </row>
    <row r="103" spans="1:12" x14ac:dyDescent="0.35">
      <c r="A103" s="40">
        <v>32</v>
      </c>
      <c r="B103" s="40" t="s">
        <v>8</v>
      </c>
      <c r="C103" s="228">
        <v>25000</v>
      </c>
      <c r="D103" s="356"/>
      <c r="E103" s="228">
        <f>E104+E106</f>
        <v>24433.26</v>
      </c>
      <c r="F103" s="106">
        <f t="shared" si="16"/>
        <v>97.733039999999988</v>
      </c>
      <c r="H103" s="338"/>
      <c r="I103" s="338"/>
      <c r="J103" s="338"/>
      <c r="K103" s="338"/>
      <c r="L103" s="338"/>
    </row>
    <row r="104" spans="1:12" x14ac:dyDescent="0.35">
      <c r="A104" s="40">
        <v>321</v>
      </c>
      <c r="B104" s="15" t="s">
        <v>92</v>
      </c>
      <c r="C104" s="356"/>
      <c r="D104" s="356"/>
      <c r="E104" s="228">
        <f>SUM(E105:E105)</f>
        <v>21937.26</v>
      </c>
      <c r="F104" s="359"/>
      <c r="H104" s="338"/>
      <c r="I104" s="338"/>
      <c r="J104" s="338"/>
      <c r="K104" s="338"/>
      <c r="L104" s="338"/>
    </row>
    <row r="105" spans="1:12" x14ac:dyDescent="0.35">
      <c r="A105" s="15">
        <v>3212</v>
      </c>
      <c r="B105" s="15" t="s">
        <v>164</v>
      </c>
      <c r="C105" s="358"/>
      <c r="D105" s="358"/>
      <c r="E105" s="229">
        <v>21937.26</v>
      </c>
      <c r="F105" s="359"/>
      <c r="H105" s="338"/>
      <c r="I105" s="338"/>
      <c r="J105" s="338"/>
      <c r="K105" s="338"/>
      <c r="L105" s="338"/>
    </row>
    <row r="106" spans="1:12" x14ac:dyDescent="0.35">
      <c r="A106" s="40">
        <v>329</v>
      </c>
      <c r="B106" s="15" t="s">
        <v>12</v>
      </c>
      <c r="C106" s="356"/>
      <c r="D106" s="356"/>
      <c r="E106" s="228">
        <f>SUM(E107:E107)</f>
        <v>2496</v>
      </c>
      <c r="F106" s="359"/>
      <c r="H106" s="338"/>
      <c r="I106" s="338"/>
      <c r="J106" s="338"/>
      <c r="K106" s="338"/>
      <c r="L106" s="338"/>
    </row>
    <row r="107" spans="1:12" x14ac:dyDescent="0.35">
      <c r="A107" s="15">
        <v>3295</v>
      </c>
      <c r="B107" s="15" t="s">
        <v>61</v>
      </c>
      <c r="C107" s="358"/>
      <c r="D107" s="358"/>
      <c r="E107" s="229">
        <v>2496</v>
      </c>
      <c r="F107" s="359"/>
      <c r="H107" s="338"/>
      <c r="I107" s="338"/>
      <c r="J107" s="338"/>
      <c r="K107" s="338"/>
      <c r="L107" s="338"/>
    </row>
    <row r="108" spans="1:12" x14ac:dyDescent="0.35">
      <c r="A108" s="452" t="s">
        <v>215</v>
      </c>
      <c r="B108" s="452"/>
      <c r="C108" s="224">
        <f>C109</f>
        <v>672.11</v>
      </c>
      <c r="D108" s="224"/>
      <c r="E108" s="224">
        <f t="shared" ref="E108" si="21">E109</f>
        <v>0</v>
      </c>
      <c r="F108" s="105">
        <f t="shared" ref="F108:F110" si="22">(E108/C108)*100</f>
        <v>0</v>
      </c>
      <c r="H108" s="338"/>
      <c r="I108" s="338"/>
      <c r="J108" s="338"/>
      <c r="K108" s="338"/>
      <c r="L108" s="338"/>
    </row>
    <row r="109" spans="1:12" x14ac:dyDescent="0.35">
      <c r="A109" s="40">
        <v>3</v>
      </c>
      <c r="B109" s="40" t="s">
        <v>7</v>
      </c>
      <c r="C109" s="228">
        <f>C110</f>
        <v>672.11</v>
      </c>
      <c r="D109" s="356"/>
      <c r="E109" s="228">
        <f>E110</f>
        <v>0</v>
      </c>
      <c r="F109" s="106">
        <v>0</v>
      </c>
      <c r="H109" s="338"/>
      <c r="I109" s="338"/>
      <c r="J109" s="338"/>
      <c r="K109" s="338"/>
      <c r="L109" s="338"/>
    </row>
    <row r="110" spans="1:12" x14ac:dyDescent="0.35">
      <c r="A110" s="40">
        <v>32</v>
      </c>
      <c r="B110" s="40" t="s">
        <v>8</v>
      </c>
      <c r="C110" s="228">
        <v>672.11</v>
      </c>
      <c r="D110" s="356"/>
      <c r="E110" s="228">
        <v>0</v>
      </c>
      <c r="F110" s="106">
        <f t="shared" si="22"/>
        <v>0</v>
      </c>
      <c r="H110" s="338"/>
      <c r="I110" s="338"/>
      <c r="J110" s="338"/>
      <c r="K110" s="338"/>
      <c r="L110" s="338"/>
    </row>
    <row r="111" spans="1:12" x14ac:dyDescent="0.35">
      <c r="A111" s="459" t="s">
        <v>157</v>
      </c>
      <c r="B111" s="459"/>
      <c r="C111" s="223">
        <f>C112</f>
        <v>28055.05</v>
      </c>
      <c r="D111" s="223"/>
      <c r="E111" s="223">
        <f>E112</f>
        <v>28055.07</v>
      </c>
      <c r="F111" s="107">
        <f t="shared" ref="F111:F114" si="23">(E111/C111)*100</f>
        <v>100.00007128841332</v>
      </c>
      <c r="H111" s="338"/>
      <c r="I111" s="338"/>
      <c r="J111" s="338"/>
      <c r="K111" s="338"/>
      <c r="L111" s="338"/>
    </row>
    <row r="112" spans="1:12" x14ac:dyDescent="0.35">
      <c r="A112" s="452" t="s">
        <v>98</v>
      </c>
      <c r="B112" s="452"/>
      <c r="C112" s="224">
        <f t="shared" ref="C112:C113" si="24">C113</f>
        <v>28055.05</v>
      </c>
      <c r="D112" s="224"/>
      <c r="E112" s="224">
        <f>E113</f>
        <v>28055.07</v>
      </c>
      <c r="F112" s="105">
        <f t="shared" si="23"/>
        <v>100.00007128841332</v>
      </c>
      <c r="H112" s="338"/>
      <c r="I112" s="338"/>
      <c r="J112" s="338"/>
      <c r="K112" s="338"/>
      <c r="L112" s="338"/>
    </row>
    <row r="113" spans="1:12" x14ac:dyDescent="0.35">
      <c r="A113" s="40">
        <v>3</v>
      </c>
      <c r="B113" s="40" t="s">
        <v>7</v>
      </c>
      <c r="C113" s="228">
        <f t="shared" si="24"/>
        <v>28055.05</v>
      </c>
      <c r="D113" s="356"/>
      <c r="E113" s="228">
        <f>E114</f>
        <v>28055.07</v>
      </c>
      <c r="F113" s="106">
        <f t="shared" si="23"/>
        <v>100.00007128841332</v>
      </c>
      <c r="H113" s="338"/>
      <c r="I113" s="338"/>
      <c r="J113" s="338"/>
      <c r="K113" s="338"/>
      <c r="L113" s="338"/>
    </row>
    <row r="114" spans="1:12" x14ac:dyDescent="0.35">
      <c r="A114" s="40">
        <v>32</v>
      </c>
      <c r="B114" s="40" t="s">
        <v>8</v>
      </c>
      <c r="C114" s="228">
        <v>28055.05</v>
      </c>
      <c r="D114" s="356"/>
      <c r="E114" s="228">
        <f>E115</f>
        <v>28055.07</v>
      </c>
      <c r="F114" s="106">
        <f t="shared" si="23"/>
        <v>100.00007128841332</v>
      </c>
      <c r="H114" s="338"/>
      <c r="I114" s="338"/>
      <c r="J114" s="338"/>
      <c r="K114" s="338"/>
      <c r="L114" s="338"/>
    </row>
    <row r="115" spans="1:12" x14ac:dyDescent="0.35">
      <c r="A115" s="40">
        <v>323</v>
      </c>
      <c r="B115" s="15" t="s">
        <v>11</v>
      </c>
      <c r="C115" s="356"/>
      <c r="D115" s="356"/>
      <c r="E115" s="228">
        <f>E116</f>
        <v>28055.07</v>
      </c>
      <c r="F115" s="359"/>
      <c r="H115" s="338"/>
      <c r="I115" s="338"/>
      <c r="J115" s="338"/>
      <c r="K115" s="338"/>
      <c r="L115" s="338"/>
    </row>
    <row r="116" spans="1:12" x14ac:dyDescent="0.35">
      <c r="A116" s="9">
        <v>3231</v>
      </c>
      <c r="B116" s="9" t="s">
        <v>161</v>
      </c>
      <c r="C116" s="358"/>
      <c r="D116" s="358"/>
      <c r="E116" s="229">
        <v>28055.07</v>
      </c>
      <c r="F116" s="359"/>
      <c r="H116" s="338"/>
      <c r="I116" s="338"/>
      <c r="J116" s="338"/>
      <c r="K116" s="338"/>
      <c r="L116" s="338"/>
    </row>
    <row r="117" spans="1:12" x14ac:dyDescent="0.35">
      <c r="H117" s="338"/>
      <c r="I117" s="338"/>
      <c r="J117" s="338"/>
      <c r="K117" s="338"/>
      <c r="L117" s="338"/>
    </row>
    <row r="118" spans="1:12" x14ac:dyDescent="0.35">
      <c r="H118" s="338"/>
      <c r="I118" s="338"/>
      <c r="J118" s="338"/>
      <c r="K118" s="338"/>
      <c r="L118" s="338"/>
    </row>
    <row r="119" spans="1:12" x14ac:dyDescent="0.35">
      <c r="B119" t="s">
        <v>209</v>
      </c>
      <c r="D119" t="s">
        <v>107</v>
      </c>
      <c r="H119" s="338"/>
      <c r="I119" s="338"/>
      <c r="J119" s="338"/>
      <c r="K119" s="338"/>
      <c r="L119" s="338"/>
    </row>
    <row r="120" spans="1:12" x14ac:dyDescent="0.35">
      <c r="H120" s="338"/>
      <c r="I120" s="338"/>
      <c r="J120" s="338"/>
      <c r="K120" s="338"/>
      <c r="L120" s="338"/>
    </row>
    <row r="121" spans="1:12" x14ac:dyDescent="0.35">
      <c r="B121" t="s">
        <v>154</v>
      </c>
      <c r="D121" t="s">
        <v>89</v>
      </c>
      <c r="H121" s="338"/>
      <c r="I121" s="338"/>
      <c r="J121" s="338"/>
      <c r="K121" s="338"/>
      <c r="L121" s="338"/>
    </row>
    <row r="122" spans="1:12" x14ac:dyDescent="0.35">
      <c r="B122" t="s">
        <v>210</v>
      </c>
      <c r="D122" t="s">
        <v>211</v>
      </c>
      <c r="H122" s="338"/>
      <c r="I122" s="338"/>
      <c r="J122" s="338"/>
      <c r="K122" s="338"/>
      <c r="L122" s="338"/>
    </row>
    <row r="149" spans="11:11" x14ac:dyDescent="0.35">
      <c r="K149" s="38"/>
    </row>
    <row r="168" spans="8:10" x14ac:dyDescent="0.35">
      <c r="H168" s="85"/>
      <c r="I168" s="85"/>
      <c r="J168" s="85"/>
    </row>
    <row r="169" spans="8:10" x14ac:dyDescent="0.35">
      <c r="H169" s="85"/>
      <c r="I169" s="85"/>
      <c r="J169" s="85"/>
    </row>
    <row r="170" spans="8:10" x14ac:dyDescent="0.35">
      <c r="H170" s="85"/>
      <c r="I170" s="85"/>
      <c r="J170" s="85"/>
    </row>
  </sheetData>
  <mergeCells count="21">
    <mergeCell ref="A1:B1"/>
    <mergeCell ref="A5:G5"/>
    <mergeCell ref="A6:B6"/>
    <mergeCell ref="A57:B57"/>
    <mergeCell ref="A8:B8"/>
    <mergeCell ref="A9:B9"/>
    <mergeCell ref="A18:B18"/>
    <mergeCell ref="A19:B19"/>
    <mergeCell ref="A112:B112"/>
    <mergeCell ref="A10:B10"/>
    <mergeCell ref="A11:B11"/>
    <mergeCell ref="A51:B51"/>
    <mergeCell ref="A58:B58"/>
    <mergeCell ref="A65:B65"/>
    <mergeCell ref="A93:B93"/>
    <mergeCell ref="A111:B111"/>
    <mergeCell ref="A52:B52"/>
    <mergeCell ref="A108:B108"/>
    <mergeCell ref="A28:B28"/>
    <mergeCell ref="A29:B29"/>
    <mergeCell ref="A34:B34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po ekonomskoj</vt:lpstr>
      <vt:lpstr>Prihodi i rashodi prema izvoru</vt:lpstr>
      <vt:lpstr>Rashodi prema funkcijskoj klasi</vt:lpstr>
      <vt:lpstr>Račun financiranja</vt:lpstr>
      <vt:lpstr>Prihodi po izvorima</vt:lpstr>
      <vt:lpstr>Rashodi po izvorima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Ante</cp:lastModifiedBy>
  <cp:lastPrinted>2025-03-26T15:18:33Z</cp:lastPrinted>
  <dcterms:created xsi:type="dcterms:W3CDTF">2022-02-23T11:39:51Z</dcterms:created>
  <dcterms:modified xsi:type="dcterms:W3CDTF">2026-03-29T18:49:37Z</dcterms:modified>
</cp:coreProperties>
</file>